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E8F514E-988F-41F7-9BBC-76E134D6303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<sst xmlns="http://schemas.openxmlformats.org/spreadsheetml/2006/main" count="44" uniqueCount="43">
  <si>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</si>
  <si>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</si>
  <si>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</si>
  <si>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</si>
  <si>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</si>
  <si>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</si>
  <si>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</si>
  <si>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</si>
  <si>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</si>
  <si>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</si>
  <si>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</si>
  <si>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</si>
  <si>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</si>
  <si>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</si>
  <si>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</si>
  <si>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</si>
  <si>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</si>
  <si>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</si>
  <si>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</si>
  <si>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</si>
  <si>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</si>
  <si>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</si>
  <si>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</si>
  <si>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</si>
  <si>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</si>
  <si>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</si>
  <si>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</si>
  <si>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</si>
  <si>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</si>
  <si>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</si>
  <si>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</si>
  <si>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</si>
  <si>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</si>
  <si>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</si>
  <si>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</si>
  <si>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</si>
  <si>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</si>
  <si>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</si>
  <si>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IBVS 5600 Eph.</t>
  </si>
  <si>
    <t>IBVS 5600</t>
  </si>
  <si>
    <t>Lup</t>
  </si>
  <si>
    <t>QV Lup / GSC 7831-0755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</si>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</sst>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9"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QV Lup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76-409D-95D9-08DB256135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76-409D-95D9-08DB256135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76-409D-95D9-08DB256135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76-409D-95D9-08DB256135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76-409D-95D9-08DB256135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76-409D-95D9-08DB256135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76-409D-95D9-08DB256135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676-409D-95D9-08DB25613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218288"/>
        <c:axId val="1"/>
      </c:scatterChart>
      <c:valAx>
        <c:axId val="713218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218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CAAD8ED-9E19-4F0E-1FCA-CA6AB104C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3" t="s">
        <v>41</v>
      </c>
      <c r="D1" t="s">
        <v>40</v>
      </c>
    </row>
    <row r="2" spans="1:7" s="4" customFormat="1" ht="12.95" customHeight="1" x14ac:dyDescent="0.2">
      <c r="A2" s="4" t="s">
        <v>23</v>
      </c>
      <c r="B2" s="4" t="s">
        <v>37</v>
      </c>
      <c r="C2" s="5"/>
      <c r="D2" s="5"/>
    </row>
    <row r="3" spans="1:7" s="4" customFormat="1" ht="12.95" customHeight="1" thickBot="1" x14ac:dyDescent="0.25"/>
    <row r="4" spans="1:7" s="4" customFormat="1" ht="12.95" customHeight="1" thickTop="1" thickBot="1" x14ac:dyDescent="0.25">
      <c r="A4" s="6" t="s">
        <v>38</v>
      </c>
      <c r="C4" s="7">
        <v>52813.674000000115</v>
      </c>
      <c r="D4" s="8">
        <v>0.365618</v>
      </c>
    </row>
    <row r="5" spans="1:7" s="4" customFormat="1" ht="12.95" customHeight="1" x14ac:dyDescent="0.2"/>
    <row r="6" spans="1:7" s="4" customFormat="1" ht="12.95" customHeight="1" x14ac:dyDescent="0.2">
      <c r="A6" s="9" t="s">
        <v>0</v>
      </c>
    </row>
    <row r="7" spans="1:7" s="4" customFormat="1" ht="12.95" customHeight="1" x14ac:dyDescent="0.2">
      <c r="A7" s="4" t="s">
        <v>1</v>
      </c>
      <c r="C7" s="4">
        <f>+C4</f>
        <v>52813.674000000115</v>
      </c>
    </row>
    <row r="8" spans="1:7" s="4" customFormat="1" ht="12.95" customHeight="1" x14ac:dyDescent="0.2">
      <c r="A8" s="4" t="s">
        <v>2</v>
      </c>
      <c r="C8" s="4">
        <f>+D4</f>
        <v>0.365618</v>
      </c>
    </row>
    <row r="9" spans="1:7" s="4" customFormat="1" ht="12.95" customHeight="1" x14ac:dyDescent="0.2">
      <c r="A9" s="6" t="s">
        <v>30</v>
      </c>
      <c r="C9" s="10">
        <v>-9.5</v>
      </c>
      <c r="D9" s="4" t="s">
        <v>31</v>
      </c>
    </row>
    <row r="10" spans="1:7" s="4" customFormat="1" ht="12.95" customHeight="1" thickBot="1" x14ac:dyDescent="0.25">
      <c r="C10" s="11" t="s">
        <v>19</v>
      </c>
      <c r="D10" s="11" t="s">
        <v>20</v>
      </c>
    </row>
    <row r="11" spans="1:7" s="4" customFormat="1" ht="12.95" customHeight="1" x14ac:dyDescent="0.2">
      <c r="A11" s="4" t="s">
        <v>14</v>
      </c>
      <c r="C11" s="12" t="e">
        <f ca="1">INTERCEPT(INDIRECT($G$11):G992,INDIRECT($F$11):F992)</f>
        <v>#DIV/0!</v>
      </c>
      <c r="D11" s="5"/>
      <c r="F11" s="13" t="str">
        <f>"F"&amp;E19</f>
        <v>F21</v>
      </c>
      <c r="G11" s="12" t="str">
        <f>"G"&amp;E19</f>
        <v>G21</v>
      </c>
    </row>
    <row r="12" spans="1:7" s="4" customFormat="1" ht="12.95" customHeight="1" x14ac:dyDescent="0.2">
      <c r="A12" s="4" t="s">
        <v>15</v>
      </c>
      <c r="C12" s="12" t="e">
        <f ca="1">SLOPE(INDIRECT($G$11):G992,INDIRECT($F$11):F992)</f>
        <v>#DIV/0!</v>
      </c>
      <c r="D12" s="5"/>
    </row>
    <row r="13" spans="1:7" s="4" customFormat="1" ht="12.95" customHeight="1" x14ac:dyDescent="0.2">
      <c r="A13" s="4" t="s">
        <v>18</v>
      </c>
      <c r="C13" s="5" t="s">
        <v>12</v>
      </c>
      <c r="D13" s="5"/>
    </row>
    <row r="14" spans="1:7" s="4" customFormat="1" ht="12.95" customHeight="1" x14ac:dyDescent="0.2"/>
    <row r="15" spans="1:7" s="4" customFormat="1" ht="12.95" customHeight="1" x14ac:dyDescent="0.2">
      <c r="A15" s="14" t="s">
        <v>16</v>
      </c>
      <c r="C15" s="15" t="e">
        <f ca="1">(C7+C11)+(C8+C12)*INT(MAX(F21:F3533))</f>
        <v>#DIV/0!</v>
      </c>
      <c r="D15" s="16" t="s">
        <v>32</v>
      </c>
      <c r="E15" s="17">
        <f ca="1">TODAY()+15018.5-B9/24</f>
        <v>60358.5</v>
      </c>
    </row>
    <row r="16" spans="1:7" s="4" customFormat="1" ht="12.95" customHeight="1" x14ac:dyDescent="0.2">
      <c r="A16" s="9" t="s">
        <v>3</v>
      </c>
      <c r="C16" s="18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s="4" customFormat="1" ht="12.95" customHeight="1" thickBot="1" x14ac:dyDescent="0.25">
      <c r="A17" s="16" t="s">
        <v>29</v>
      </c>
      <c r="C17" s="4">
        <f>COUNT(C21:C2191)</f>
        <v>1</v>
      </c>
      <c r="D17" s="16" t="s">
        <v>34</v>
      </c>
      <c r="E17" s="19" t="e">
        <f ca="1">+C15+C16*E16-15018.5-C9/24</f>
        <v>#DIV/0!</v>
      </c>
    </row>
    <row r="18" spans="1:18" s="4" customFormat="1" ht="12.95" customHeight="1" thickTop="1" thickBot="1" x14ac:dyDescent="0.25">
      <c r="A18" s="9" t="s">
        <v>4</v>
      </c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s="4" customFormat="1" ht="12.95" customHeight="1" thickTop="1" x14ac:dyDescent="0.2">
      <c r="A19" s="23" t="s">
        <v>36</v>
      </c>
      <c r="E19" s="24">
        <v>21</v>
      </c>
    </row>
    <row r="20" spans="1:18" s="4" customFormat="1" ht="12.95" customHeight="1" thickBot="1" x14ac:dyDescent="0.25">
      <c r="A20" s="11" t="s">
        <v>5</v>
      </c>
      <c r="B20" s="11" t="s">
        <v>6</v>
      </c>
      <c r="C20" s="11" t="s">
        <v>7</v>
      </c>
      <c r="D20" s="11" t="s">
        <v>11</v>
      </c>
      <c r="E20" s="11" t="s">
        <v>8</v>
      </c>
      <c r="F20" s="11" t="s">
        <v>9</v>
      </c>
      <c r="G20" s="11" t="s">
        <v>10</v>
      </c>
      <c r="H20" s="25" t="s">
        <v>28</v>
      </c>
      <c r="I20" s="25" t="s">
        <v>42</v>
      </c>
      <c r="J20" s="25" t="s">
        <v>17</v>
      </c>
      <c r="K20" s="25" t="s">
        <v>24</v>
      </c>
      <c r="L20" s="25" t="s">
        <v>25</v>
      </c>
      <c r="M20" s="25" t="s">
        <v>26</v>
      </c>
      <c r="N20" s="25" t="s">
        <v>27</v>
      </c>
      <c r="O20" s="25" t="s">
        <v>22</v>
      </c>
      <c r="P20" s="26" t="s">
        <v>21</v>
      </c>
      <c r="Q20" s="11" t="s">
        <v>13</v>
      </c>
    </row>
    <row r="21" spans="1:18" s="4" customFormat="1" ht="12.95" customHeight="1" x14ac:dyDescent="0.2">
      <c r="A21" s="2" t="s">
        <v>39</v>
      </c>
      <c r="C21" s="27">
        <v>52813.674000000115</v>
      </c>
      <c r="D21" s="27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 t="e">
        <f ca="1">+C$11+C$12*$F21</f>
        <v>#DIV/0!</v>
      </c>
      <c r="Q21" s="28">
        <f>+C21-15018.5</f>
        <v>37795.174000000115</v>
      </c>
    </row>
    <row r="22" spans="1:18" s="4" customFormat="1" ht="12.95" customHeight="1" x14ac:dyDescent="0.2">
      <c r="C22" s="27"/>
      <c r="D22" s="27"/>
      <c r="Q22" s="28"/>
      <c r="R22" s="4" t="str">
        <f>IF(ABS(C22-C21)&lt;0.00001,1,"")</f>
        <v/>
      </c>
    </row>
    <row r="23" spans="1:18" s="4" customFormat="1" ht="12.95" customHeight="1" x14ac:dyDescent="0.2">
      <c r="C23" s="27"/>
      <c r="D23" s="27"/>
      <c r="Q23" s="28"/>
    </row>
    <row r="24" spans="1:18" s="4" customFormat="1" ht="12.95" customHeight="1" x14ac:dyDescent="0.2">
      <c r="C24" s="27"/>
      <c r="D24" s="27"/>
      <c r="Q24" s="28"/>
    </row>
    <row r="25" spans="1:18" s="4" customFormat="1" ht="12.95" customHeight="1" x14ac:dyDescent="0.2">
      <c r="C25" s="27"/>
      <c r="D25" s="27"/>
      <c r="Q25" s="28"/>
    </row>
    <row r="26" spans="1:18" s="4" customFormat="1" ht="12.95" customHeight="1" x14ac:dyDescent="0.2">
      <c r="C26" s="27"/>
      <c r="D26" s="27"/>
      <c r="Q26" s="28"/>
    </row>
    <row r="27" spans="1:18" s="4" customFormat="1" ht="12.95" customHeight="1" x14ac:dyDescent="0.2">
      <c r="C27" s="27"/>
      <c r="D27" s="27"/>
      <c r="Q27" s="28"/>
    </row>
    <row r="28" spans="1:18" s="4" customFormat="1" ht="12.95" customHeight="1" x14ac:dyDescent="0.2">
      <c r="C28" s="27"/>
      <c r="D28" s="27"/>
      <c r="Q28" s="28"/>
    </row>
    <row r="29" spans="1:18" s="4" customFormat="1" ht="12.95" customHeight="1" x14ac:dyDescent="0.2">
      <c r="C29" s="27"/>
      <c r="D29" s="27"/>
      <c r="Q29" s="28"/>
    </row>
    <row r="30" spans="1:18" s="4" customFormat="1" ht="12.95" customHeight="1" x14ac:dyDescent="0.2">
      <c r="C30" s="27"/>
      <c r="D30" s="27"/>
      <c r="Q30" s="28"/>
    </row>
    <row r="31" spans="1:18" s="4" customFormat="1" ht="12.95" customHeight="1" x14ac:dyDescent="0.2">
      <c r="C31" s="27"/>
      <c r="D31" s="27"/>
      <c r="Q31" s="28"/>
    </row>
    <row r="32" spans="1:18" s="4" customFormat="1" ht="12.95" customHeight="1" x14ac:dyDescent="0.2">
      <c r="C32" s="27"/>
      <c r="D32" s="27"/>
      <c r="Q32" s="28"/>
    </row>
    <row r="33" spans="3:17" s="4" customFormat="1" ht="12.95" customHeight="1" x14ac:dyDescent="0.2">
      <c r="C33" s="27"/>
      <c r="D33" s="27"/>
      <c r="Q33" s="28"/>
    </row>
    <row r="34" spans="3:17" s="4" customFormat="1" ht="12.95" customHeight="1" x14ac:dyDescent="0.2">
      <c r="C34" s="27"/>
      <c r="D34" s="27"/>
    </row>
    <row r="35" spans="3:17" s="4" customFormat="1" ht="12.95" customHeight="1" x14ac:dyDescent="0.2">
      <c r="C35" s="27"/>
      <c r="D35" s="27"/>
    </row>
    <row r="36" spans="3:17" s="4" customFormat="1" ht="12.95" customHeight="1" x14ac:dyDescent="0.2">
      <c r="C36" s="27"/>
      <c r="D36" s="27"/>
    </row>
    <row r="37" spans="3:17" s="4" customFormat="1" ht="12.95" customHeight="1" x14ac:dyDescent="0.2">
      <c r="C37" s="27"/>
      <c r="D37" s="27"/>
    </row>
    <row r="38" spans="3:17" s="4" customFormat="1" ht="12.95" customHeight="1" x14ac:dyDescent="0.2">
      <c r="C38" s="27"/>
      <c r="D38" s="27"/>
    </row>
    <row r="39" spans="3:17" s="4" customFormat="1" ht="12.95" customHeight="1" x14ac:dyDescent="0.2">
      <c r="C39" s="27"/>
      <c r="D39" s="27"/>
    </row>
    <row r="40" spans="3:17" s="4" customFormat="1" ht="12.95" customHeight="1" x14ac:dyDescent="0.2">
      <c r="C40" s="27"/>
      <c r="D40" s="27"/>
    </row>
    <row r="41" spans="3:17" s="4" customFormat="1" ht="12.95" customHeight="1" x14ac:dyDescent="0.2">
      <c r="C41" s="27"/>
      <c r="D41" s="27"/>
    </row>
    <row r="42" spans="3:17" s="4" customFormat="1" ht="12.95" customHeight="1" x14ac:dyDescent="0.2">
      <c r="C42" s="27"/>
      <c r="D42" s="27"/>
    </row>
    <row r="43" spans="3:17" s="4" customFormat="1" ht="12.95" customHeight="1" x14ac:dyDescent="0.2">
      <c r="C43" s="27"/>
      <c r="D43" s="27"/>
    </row>
    <row r="44" spans="3:17" s="4" customFormat="1" ht="12.95" customHeight="1" x14ac:dyDescent="0.2">
      <c r="C44" s="27"/>
      <c r="D44" s="27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2024-02-18T05:58:30Z</dcterms:modified>
</cp:coreProperties>
</file>