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DDFA43A-4ECC-41A2-B548-ED5FD1D00B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21" i="1"/>
  <c r="I21" i="1"/>
  <c r="C9" i="1"/>
  <c r="D9" i="1"/>
  <c r="D8" i="1"/>
  <c r="F16" i="1"/>
  <c r="F17" i="1" s="1"/>
  <c r="C17" i="1"/>
  <c r="Q21" i="1"/>
  <c r="E22" i="1"/>
  <c r="F22" i="1"/>
  <c r="G22" i="1"/>
  <c r="K22" i="1"/>
  <c r="C11" i="1"/>
  <c r="C12" i="1"/>
  <c r="C16" i="1" l="1"/>
  <c r="D18" i="1" s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<sst xmlns="http://schemas.openxmlformats.org/spreadsheetml/2006/main" count="55" uniqueCount="51">
  <si>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</si>
  <si>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</si>
  <si>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</si>
  <si>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</si>
  <si>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</si>
  <si>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</si>
  <si>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</si>
  <si>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</si>
  <si>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</si>
  <si>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</si>
  <si>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</si>
  <si>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</si>
  <si>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</si>
  <si>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</si>
  <si>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</si>
  <si>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</si>
  <si>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</si>
  <si>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</si>
  <si>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</si>
  <si>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</si>
  <si>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</si>
  <si>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</si>
  <si>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</si>
  <si>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</si>
  <si>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</si>
  <si>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</si>
  <si>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</si>
  <si>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</si>
  <si>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</si>
  <si>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</si>
  <si>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</si>
  <si>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</si>
  <si>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</si>
  <si>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</si>
  <si>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</si>
  <si>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</si>
  <si>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</si>
  <si>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</si>
  <si>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</si>
  <si>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</si>
  <si>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</si>
  <si>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LM Lyn</t>
  </si>
  <si>
    <t>2017K</t>
  </si>
  <si>
    <t>G2978-0906</t>
  </si>
  <si>
    <t xml:space="preserve">EW        </t>
  </si>
  <si>
    <t>pr_6</t>
  </si>
  <si>
    <t xml:space="preserve">             </t>
  </si>
  <si>
    <t>LM Lyn / GSC 2978-0906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</si>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</sst>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5-4E1F-ADFC-BEF81E32EA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5-4E1F-ADFC-BEF81E32EA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45-4E1F-ADFC-BEF81E32EA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-2.1446499995363411E-2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45-4E1F-ADFC-BEF81E32EA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45-4E1F-ADFC-BEF81E32EA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45-4E1F-ADFC-BEF81E32EA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45-4E1F-ADFC-BEF81E32EA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-2.1446499995363411E-2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45-4E1F-ADFC-BEF81E32EA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45-4E1F-ADFC-BEF81E32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70032"/>
        <c:axId val="1"/>
      </c:scatterChart>
      <c:valAx>
        <c:axId val="838870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70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415546-3656-BF24-4A40-47A6C55F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8.3752999999999993</v>
      </c>
      <c r="L1" s="38">
        <v>42.06561</v>
      </c>
      <c r="M1" s="39">
        <v>54500.707999999999</v>
      </c>
      <c r="N1" s="39">
        <v>0.34532299999999999</v>
      </c>
      <c r="O1" s="40" t="s">
        <v>44</v>
      </c>
      <c r="P1" s="40">
        <v>13</v>
      </c>
      <c r="Q1" s="40">
        <v>13.17</v>
      </c>
      <c r="R1" s="41" t="s">
        <v>45</v>
      </c>
      <c r="S1" s="42" t="s">
        <v>46</v>
      </c>
    </row>
    <row r="2" spans="1:19" ht="12.95" customHeight="1" x14ac:dyDescent="0.2">
      <c r="A2" t="s">
        <v>23</v>
      </c>
      <c r="B2" t="s">
        <v>44</v>
      </c>
      <c r="C2" s="29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6">
        <v>54500.707999999999</v>
      </c>
      <c r="D4" s="27">
        <v>0.34532299999999999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6">
        <v>54500.707999999999</v>
      </c>
      <c r="D7" s="28" t="s">
        <v>48</v>
      </c>
    </row>
    <row r="8" spans="1:19" ht="12.95" customHeight="1" x14ac:dyDescent="0.2">
      <c r="A8" t="s">
        <v>3</v>
      </c>
      <c r="C8" s="46">
        <f>N1</f>
        <v>0.34532299999999999</v>
      </c>
      <c r="D8" s="28" t="str">
        <f>D7</f>
        <v>GCVS</v>
      </c>
    </row>
    <row r="9" spans="1:19" ht="12.95" customHeight="1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SLOPE(INDIRECT($D$9):G992,INDIRECT($C$9):F992)</f>
        <v>-2.4921852298371287E-6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(C7+C11)+(C8+C12)*INT(MAX(F21:F3533))</f>
        <v>57472.190969746094</v>
      </c>
      <c r="E15" s="14" t="s">
        <v>34</v>
      </c>
      <c r="F15" s="31">
        <v>1</v>
      </c>
    </row>
    <row r="16" spans="1:19" ht="12.95" customHeight="1" x14ac:dyDescent="0.2">
      <c r="A16" s="16" t="s">
        <v>4</v>
      </c>
      <c r="B16" s="10"/>
      <c r="C16" s="17">
        <f ca="1">+C8+C12</f>
        <v>0.34532050781477014</v>
      </c>
      <c r="E16" s="14" t="s">
        <v>30</v>
      </c>
      <c r="F16" s="32">
        <f ca="1">NOW()+15018.5+$C$5/24</f>
        <v>60358.826568634257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16965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57472.190969746094</v>
      </c>
      <c r="D18" s="20">
        <f ca="1">+C16</f>
        <v>0.34532050781477014</v>
      </c>
      <c r="E18" s="14" t="s">
        <v>36</v>
      </c>
      <c r="F18" s="23">
        <f ca="1">ROUND(2*(F16-$C$15)/$C$16,0)/2+F15</f>
        <v>8360.5</v>
      </c>
    </row>
    <row r="19" spans="1:21" ht="12.95" customHeight="1" thickTop="1" x14ac:dyDescent="0.2">
      <c r="E19" s="14" t="s">
        <v>31</v>
      </c>
      <c r="F19" s="18">
        <f ca="1">+$C$15+$C$16*F18-15018.5-$C$5/24</f>
        <v>45341.138908664812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ht="12.95" customHeight="1" x14ac:dyDescent="0.2">
      <c r="A21" t="s">
        <v>48</v>
      </c>
      <c r="C21" s="8">
        <v>54500.707999999999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39482.207999999999</v>
      </c>
    </row>
    <row r="22" spans="1:21" ht="12.95" customHeight="1" x14ac:dyDescent="0.2">
      <c r="A22" s="43" t="s">
        <v>50</v>
      </c>
      <c r="B22" s="44" t="s">
        <v>49</v>
      </c>
      <c r="C22" s="45">
        <v>57472.36363</v>
      </c>
      <c r="D22" s="45">
        <v>1.8E-3</v>
      </c>
      <c r="E22">
        <f>+(C22-C$7)/C$8</f>
        <v>8605.4378943771517</v>
      </c>
      <c r="F22">
        <f>ROUND(2*E22,0)/2</f>
        <v>8605.5</v>
      </c>
      <c r="G22">
        <f>+C22-(C$7+F22*C$8)</f>
        <v>-2.1446499995363411E-2</v>
      </c>
      <c r="K22">
        <f>+G22</f>
        <v>-2.1446499995363411E-2</v>
      </c>
      <c r="O22">
        <f ca="1">+C$11+C$12*$F22</f>
        <v>-2.1446499995363411E-2</v>
      </c>
      <c r="Q22" s="2">
        <f>+C22-15018.5</f>
        <v>42453.86363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2024-02-18T06:50:15Z</dcterms:modified>
</cp:coreProperties>
</file>