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8DDFA43A-4ECC-41A2-B548-ED5FD1D00BC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C8" i="1"/>
  <c r="E21" i="1"/>
  <c r="F21" i="1"/>
  <c r="G21" i="1"/>
  <c r="I21" i="1"/>
  <c r="C9" i="1"/>
  <c r="D9" i="1"/>
  <c r="D8" i="1"/>
  <c r="F16" i="1"/>
  <c r="F17" i="1" s="1"/>
  <c r="C17" i="1"/>
  <c r="Q21" i="1"/>
  <c r="E22" i="1"/>
  <c r="F22" i="1"/>
  <c r="G22" i="1"/>
  <c r="K22" i="1"/>
  <c r="C11" i="1"/>
  <c r="C12" i="1"/>
  <c r="C16" i="1" l="1"/>
  <c r="D18" i="1" s="1"/>
  <c r="C15" i="1"/>
  <c r="F18" i="1" s="1"/>
  <c r="O22" i="1"/>
  <c r="O21" i="1"/>
  <c r="C18" i="1" l="1"/>
  <c r="F19" i="1"/>
</calcChain>
</file>

<file path=xl/sharedStrings.xml><?xml version="1.0" encoding="utf-8"?>
<sst xmlns="http://schemas.openxmlformats.org/spreadsheetml/2006/main" count="55" uniqueCount="51">
  <si>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</si>
  <si>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</si>
  <si>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</si>
  <si>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</si>
  <si>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</si>
  <si>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</si>
  <si>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</si>
  <si>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</si>
  <si>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</si>
  <si>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</si>
  <si>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</si>
  <si>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</si>
  <si>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</si>
  <si>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</si>
  <si>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</si>
  <si>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</si>
  <si>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</si>
  <si>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</si>
  <si>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</si>
  <si>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</si>
  <si>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</si>
  <si>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</si>
  <si>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</si>
  <si>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</si>
  <si>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</si>
  <si>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</si>
  <si>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</si>
  <si>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</si>
  <si>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</si>
  <si>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</si>
  <si>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</si>
  <si>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</si>
  <si>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</si>
  <si>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</si>
  <si>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</si>
  <si>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</si>
  <si>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</si>
  <si>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</si>
  <si>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</si>
  <si>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</si>
  <si>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</si>
  <si>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LM Lyn</t>
  </si>
  <si>
    <t>2017K</t>
  </si>
  <si>
    <t>G2978-0906</t>
  </si>
  <si>
    <t xml:space="preserve">EW        </t>
  </si>
  <si>
    <t>pr_6</t>
  </si>
  <si>
    <t xml:space="preserve">             </t>
  </si>
  <si>
    <t>LM Lyn / GSC 2978-0906</t>
  </si>
  <si>
    <t>GCVS</t>
  </si>
  <si>
    <t>I</t>
  </si>
  <si>
    <t>OEJV 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</si>
</sst>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7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16" fillId="0" borderId="0"/>
    <xf numFmtId="0" fontId="17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4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center"/>
    </xf>
    <xf numFmtId="0" fontId="5" fillId="24" borderId="11" xfId="0" applyFont="1" applyFill="1" applyBorder="1" applyAlignment="1">
      <alignment horizontal="left" vertical="center"/>
    </xf>
    <xf numFmtId="0" fontId="1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15" fillId="24" borderId="11" xfId="0" applyFont="1" applyFill="1" applyBorder="1" applyAlignment="1">
      <alignment horizontal="left" vertical="center"/>
    </xf>
    <xf numFmtId="0" fontId="5" fillId="0" borderId="5" xfId="0" applyNumberFormat="1" applyFont="1" applyBorder="1" applyAlignment="1">
      <alignment horizontal="left" vertical="center"/>
    </xf>
    <xf numFmtId="0" fontId="5" fillId="25" borderId="5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6" fillId="25" borderId="5" xfId="0" applyFont="1" applyFill="1" applyBorder="1" applyAlignment="1">
      <alignment vertical="center"/>
    </xf>
    <xf numFmtId="0" fontId="0" fillId="0" borderId="5" xfId="0" applyBorder="1">
      <alignment vertical="top"/>
    </xf>
    <xf numFmtId="0" fontId="31" fillId="0" borderId="0" xfId="41" applyFont="1"/>
    <xf numFmtId="0" fontId="31" fillId="0" borderId="0" xfId="41" applyFont="1" applyAlignment="1">
      <alignment horizontal="center"/>
    </xf>
    <xf numFmtId="0" fontId="31" fillId="0" borderId="0" xfId="41" applyFont="1" applyAlignment="1">
      <alignment horizontal="left"/>
    </xf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LM Lyn - O-C Diagr.</a:t>
            </a:r>
          </a:p>
        </c:rich>
      </c:tx>
      <c:layout>
        <c:manualLayout>
          <c:xMode val="edge"/>
          <c:yMode val="edge"/>
          <c:x val="0.3864661654135338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1.8E-3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8605.5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C45-4E1F-ADFC-BEF81E32EA8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8605.5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C45-4E1F-ADFC-BEF81E32EA8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8605.5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C45-4E1F-ADFC-BEF81E32EA8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8605.5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-2.1446499995363411E-2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C45-4E1F-ADFC-BEF81E32EA8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8605.5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C45-4E1F-ADFC-BEF81E32EA8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8605.5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C45-4E1F-ADFC-BEF81E32EA8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8605.5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C45-4E1F-ADFC-BEF81E32EA8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8605.5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-2.1446499995363411E-2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C45-4E1F-ADFC-BEF81E32EA8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8605.5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C45-4E1F-ADFC-BEF81E32EA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8870032"/>
        <c:axId val="1"/>
      </c:scatterChart>
      <c:valAx>
        <c:axId val="8388700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88700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D415546-3656-BF24-4A40-47A6C55F2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47</v>
      </c>
      <c r="F1" s="34" t="s">
        <v>41</v>
      </c>
      <c r="G1" s="30" t="s">
        <v>42</v>
      </c>
      <c r="H1" s="35"/>
      <c r="I1" s="36" t="s">
        <v>43</v>
      </c>
      <c r="J1" s="37" t="s">
        <v>41</v>
      </c>
      <c r="K1" s="38">
        <v>8.3752999999999993</v>
      </c>
      <c r="L1" s="38">
        <v>42.06561</v>
      </c>
      <c r="M1" s="39">
        <v>54500.707999999999</v>
      </c>
      <c r="N1" s="39">
        <v>0.34532299999999999</v>
      </c>
      <c r="O1" s="40" t="s">
        <v>44</v>
      </c>
      <c r="P1" s="40">
        <v>13</v>
      </c>
      <c r="Q1" s="40">
        <v>13.17</v>
      </c>
      <c r="R1" s="41" t="s">
        <v>45</v>
      </c>
      <c r="S1" s="42" t="s">
        <v>46</v>
      </c>
    </row>
    <row r="2" spans="1:19" ht="12.95" customHeight="1" x14ac:dyDescent="0.2">
      <c r="A2" t="s">
        <v>23</v>
      </c>
      <c r="B2" t="s">
        <v>44</v>
      </c>
      <c r="C2" s="29"/>
      <c r="D2" s="3"/>
    </row>
    <row r="3" spans="1:19" ht="12.95" customHeight="1" thickBot="1" x14ac:dyDescent="0.25"/>
    <row r="4" spans="1:19" ht="12.95" customHeight="1" thickTop="1" thickBot="1" x14ac:dyDescent="0.25">
      <c r="A4" s="5" t="s">
        <v>0</v>
      </c>
      <c r="C4" s="26">
        <v>54500.707999999999</v>
      </c>
      <c r="D4" s="27">
        <v>0.34532299999999999</v>
      </c>
    </row>
    <row r="5" spans="1:19" ht="12.95" customHeight="1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ht="12.95" customHeight="1" x14ac:dyDescent="0.2">
      <c r="A6" s="5" t="s">
        <v>1</v>
      </c>
    </row>
    <row r="7" spans="1:19" ht="12.95" customHeight="1" x14ac:dyDescent="0.2">
      <c r="A7" t="s">
        <v>2</v>
      </c>
      <c r="C7" s="46">
        <v>54500.707999999999</v>
      </c>
      <c r="D7" s="28" t="s">
        <v>48</v>
      </c>
    </row>
    <row r="8" spans="1:19" ht="12.95" customHeight="1" x14ac:dyDescent="0.2">
      <c r="A8" t="s">
        <v>3</v>
      </c>
      <c r="C8" s="46">
        <f>N1</f>
        <v>0.34532299999999999</v>
      </c>
      <c r="D8" s="28" t="str">
        <f>D7</f>
        <v>GCVS</v>
      </c>
    </row>
    <row r="9" spans="1:19" ht="12.95" customHeight="1" x14ac:dyDescent="0.2">
      <c r="A9" s="24" t="s">
        <v>32</v>
      </c>
      <c r="B9" s="33">
        <v>21</v>
      </c>
      <c r="C9" s="22" t="str">
        <f>"F"&amp;B9</f>
        <v>F21</v>
      </c>
      <c r="D9" s="23" t="str">
        <f>"G"&amp;B9</f>
        <v>G21</v>
      </c>
    </row>
    <row r="10" spans="1:19" ht="12.95" customHeight="1" thickBot="1" x14ac:dyDescent="0.25">
      <c r="A10" s="10"/>
      <c r="B10" s="10"/>
      <c r="C10" s="4" t="s">
        <v>19</v>
      </c>
      <c r="D10" s="4" t="s">
        <v>20</v>
      </c>
      <c r="E10" s="10"/>
    </row>
    <row r="11" spans="1:19" ht="12.95" customHeight="1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9" ht="12.95" customHeight="1" x14ac:dyDescent="0.2">
      <c r="A12" s="10" t="s">
        <v>16</v>
      </c>
      <c r="B12" s="10"/>
      <c r="C12" s="21">
        <f ca="1">SLOPE(INDIRECT($D$9):G992,INDIRECT($C$9):F992)</f>
        <v>-2.4921852298371287E-6</v>
      </c>
      <c r="D12" s="3"/>
      <c r="E12" s="10"/>
    </row>
    <row r="13" spans="1:19" ht="12.95" customHeight="1" x14ac:dyDescent="0.2">
      <c r="A13" s="10" t="s">
        <v>18</v>
      </c>
      <c r="B13" s="10"/>
      <c r="C13" s="3" t="s">
        <v>13</v>
      </c>
    </row>
    <row r="14" spans="1:19" ht="12.95" customHeight="1" x14ac:dyDescent="0.2">
      <c r="A14" s="10"/>
      <c r="B14" s="10"/>
      <c r="C14" s="10"/>
    </row>
    <row r="15" spans="1:19" ht="12.95" customHeight="1" x14ac:dyDescent="0.2">
      <c r="A15" s="12" t="s">
        <v>17</v>
      </c>
      <c r="B15" s="10"/>
      <c r="C15" s="13">
        <f ca="1">(C7+C11)+(C8+C12)*INT(MAX(F21:F3533))</f>
        <v>57472.190969746094</v>
      </c>
      <c r="E15" s="14" t="s">
        <v>34</v>
      </c>
      <c r="F15" s="31">
        <v>1</v>
      </c>
    </row>
    <row r="16" spans="1:19" ht="12.95" customHeight="1" x14ac:dyDescent="0.2">
      <c r="A16" s="16" t="s">
        <v>4</v>
      </c>
      <c r="B16" s="10"/>
      <c r="C16" s="17">
        <f ca="1">+C8+C12</f>
        <v>0.34532050781477014</v>
      </c>
      <c r="E16" s="14" t="s">
        <v>30</v>
      </c>
      <c r="F16" s="32">
        <f ca="1">NOW()+15018.5+$C$5/24</f>
        <v>60358.826568634257</v>
      </c>
    </row>
    <row r="17" spans="1:21" ht="12.95" customHeight="1" thickBot="1" x14ac:dyDescent="0.25">
      <c r="A17" s="14" t="s">
        <v>27</v>
      </c>
      <c r="B17" s="10"/>
      <c r="C17" s="10">
        <f>COUNT(C21:C2191)</f>
        <v>2</v>
      </c>
      <c r="E17" s="14" t="s">
        <v>35</v>
      </c>
      <c r="F17" s="15">
        <f ca="1">ROUND(2*(F16-$C$7)/$C$8,0)/2+F15</f>
        <v>16965</v>
      </c>
    </row>
    <row r="18" spans="1:21" ht="12.95" customHeight="1" thickTop="1" thickBot="1" x14ac:dyDescent="0.25">
      <c r="A18" s="16" t="s">
        <v>5</v>
      </c>
      <c r="B18" s="10"/>
      <c r="C18" s="19">
        <f ca="1">+C15</f>
        <v>57472.190969746094</v>
      </c>
      <c r="D18" s="20">
        <f ca="1">+C16</f>
        <v>0.34532050781477014</v>
      </c>
      <c r="E18" s="14" t="s">
        <v>36</v>
      </c>
      <c r="F18" s="23">
        <f ca="1">ROUND(2*(F16-$C$15)/$C$16,0)/2+F15</f>
        <v>8360.5</v>
      </c>
    </row>
    <row r="19" spans="1:21" ht="12.95" customHeight="1" thickTop="1" x14ac:dyDescent="0.2">
      <c r="E19" s="14" t="s">
        <v>31</v>
      </c>
      <c r="F19" s="18">
        <f ca="1">+$C$15+$C$16*F18-15018.5-$C$5/24</f>
        <v>45341.138908664812</v>
      </c>
    </row>
    <row r="20" spans="1:21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33</v>
      </c>
    </row>
    <row r="21" spans="1:21" ht="12.95" customHeight="1" x14ac:dyDescent="0.2">
      <c r="A21" t="s">
        <v>48</v>
      </c>
      <c r="C21" s="8">
        <v>54500.707999999999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2">
        <f>+C21-15018.5</f>
        <v>39482.207999999999</v>
      </c>
    </row>
    <row r="22" spans="1:21" ht="12.95" customHeight="1" x14ac:dyDescent="0.2">
      <c r="A22" s="43" t="s">
        <v>50</v>
      </c>
      <c r="B22" s="44" t="s">
        <v>49</v>
      </c>
      <c r="C22" s="45">
        <v>57472.36363</v>
      </c>
      <c r="D22" s="45">
        <v>1.8E-3</v>
      </c>
      <c r="E22">
        <f>+(C22-C$7)/C$8</f>
        <v>8605.4378943771517</v>
      </c>
      <c r="F22">
        <f>ROUND(2*E22,0)/2</f>
        <v>8605.5</v>
      </c>
      <c r="G22">
        <f>+C22-(C$7+F22*C$8)</f>
        <v>-2.1446499995363411E-2</v>
      </c>
      <c r="K22">
        <f>+G22</f>
        <v>-2.1446499995363411E-2</v>
      </c>
      <c r="O22">
        <f ca="1">+C$11+C$12*$F22</f>
        <v>-2.1446499995363411E-2</v>
      </c>
      <c r="Q22" s="2">
        <f>+C22-15018.5</f>
        <v>42453.86363</v>
      </c>
    </row>
    <row r="23" spans="1:21" ht="12.95" customHeight="1" x14ac:dyDescent="0.2">
      <c r="C23" s="8"/>
      <c r="D23" s="8"/>
      <c r="Q23" s="2"/>
    </row>
    <row r="24" spans="1:21" ht="12.95" customHeight="1" x14ac:dyDescent="0.2">
      <c r="C24" s="8"/>
      <c r="D24" s="8"/>
      <c r="Q24" s="2"/>
    </row>
    <row r="25" spans="1:21" ht="12.95" customHeight="1" x14ac:dyDescent="0.2">
      <c r="C25" s="8"/>
      <c r="D25" s="8"/>
      <c r="Q25" s="2"/>
    </row>
    <row r="26" spans="1:21" ht="12.95" customHeight="1" x14ac:dyDescent="0.2">
      <c r="C26" s="8"/>
      <c r="D26" s="8"/>
      <c r="Q26" s="2"/>
    </row>
    <row r="27" spans="1:21" ht="12.95" customHeight="1" x14ac:dyDescent="0.2">
      <c r="C27" s="8"/>
      <c r="D27" s="8"/>
      <c r="Q27" s="2"/>
    </row>
    <row r="28" spans="1:21" ht="12.95" customHeight="1" x14ac:dyDescent="0.2">
      <c r="C28" s="8"/>
      <c r="D28" s="8"/>
      <c r="Q28" s="2"/>
    </row>
    <row r="29" spans="1:21" ht="12.95" customHeight="1" x14ac:dyDescent="0.2">
      <c r="C29" s="8"/>
      <c r="D29" s="8"/>
      <c r="Q29" s="2"/>
    </row>
    <row r="30" spans="1:21" ht="12.95" customHeight="1" x14ac:dyDescent="0.2">
      <c r="C30" s="8"/>
      <c r="D30" s="8"/>
      <c r="Q30" s="2"/>
    </row>
    <row r="31" spans="1:21" ht="12.95" customHeight="1" x14ac:dyDescent="0.2">
      <c r="C31" s="8"/>
      <c r="D31" s="8"/>
      <c r="Q31" s="2"/>
    </row>
    <row r="32" spans="1:21" ht="12.95" customHeight="1" x14ac:dyDescent="0.2">
      <c r="C32" s="8"/>
      <c r="D32" s="8"/>
      <c r="Q32" s="2"/>
    </row>
    <row r="33" spans="3:17" ht="12.95" customHeight="1" x14ac:dyDescent="0.2">
      <c r="C33" s="8"/>
      <c r="D33" s="8"/>
      <c r="Q33" s="2"/>
    </row>
    <row r="34" spans="3:17" ht="12.95" customHeight="1" x14ac:dyDescent="0.2">
      <c r="C34" s="8"/>
      <c r="D34" s="8"/>
    </row>
    <row r="35" spans="3:17" ht="12.95" customHeight="1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2024-02-18T06:50:15Z</dcterms:modified>
</cp:coreProperties>
</file>