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89FDB40-F939-4AF3-8CDF-E7A25A0B8D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<sst xmlns="http://schemas.openxmlformats.org/spreadsheetml/2006/main" count="52" uniqueCount="49">
  <si>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</si>
  <si>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</si>
  <si>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</si>
  <si>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</si>
  <si>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</si>
  <si>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</si>
  <si>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</si>
  <si>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</si>
  <si>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</si>
  <si>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</si>
  <si>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</si>
  <si>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</si>
  <si>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</si>
  <si>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</si>
  <si>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</si>
  <si>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</si>
  <si>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</si>
  <si>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</si>
  <si>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</si>
  <si>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</si>
  <si>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</si>
  <si>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</si>
  <si>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</si>
  <si>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</si>
  <si>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</si>
  <si>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</si>
  <si>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</si>
  <si>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</si>
  <si>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</si>
  <si>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</si>
  <si>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</si>
  <si>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</si>
  <si>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</si>
  <si>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</si>
  <si>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</si>
  <si>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</si>
  <si>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</si>
  <si>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</si>
  <si>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</si>
  <si>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</si>
  <si>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</si>
  <si>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</si>
  <si>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</si>
  <si>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</si>
  <si>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LY Lyn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</si>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</sst>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LY</a:t>
            </a:r>
            <a:r>
              <a:rPr lang="en-AU" baseline="0"/>
              <a:t> Lyn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9.8725000134436414E-4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9.8725000134436414E-4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5" t="s">
        <v>42</v>
      </c>
      <c r="G1" s="6"/>
      <c r="H1" s="3"/>
      <c r="I1" s="7"/>
      <c r="J1" s="8"/>
      <c r="K1" s="4"/>
      <c r="L1" s="9"/>
      <c r="M1" s="10"/>
      <c r="N1" s="10"/>
      <c r="O1" s="11"/>
    </row>
    <row r="2" spans="1:15" s="15" customFormat="1" ht="12.95" customHeight="1" x14ac:dyDescent="0.2">
      <c r="A2" s="15" t="s">
        <v>23</v>
      </c>
      <c r="B2" s="16" t="s">
        <v>45</v>
      </c>
      <c r="C2" s="17"/>
      <c r="D2" s="18"/>
    </row>
    <row r="3" spans="1:15" s="15" customFormat="1" ht="12.95" customHeight="1" thickBot="1" x14ac:dyDescent="0.25"/>
    <row r="4" spans="1:15" s="15" customFormat="1" ht="12.95" customHeight="1" thickTop="1" thickBot="1" x14ac:dyDescent="0.25">
      <c r="A4" s="19" t="s">
        <v>0</v>
      </c>
      <c r="C4" s="20" t="s">
        <v>37</v>
      </c>
      <c r="D4" s="21" t="s">
        <v>37</v>
      </c>
    </row>
    <row r="5" spans="1:15" s="15" customFormat="1" ht="12.95" customHeight="1" thickTop="1" x14ac:dyDescent="0.2">
      <c r="A5" s="22" t="s">
        <v>28</v>
      </c>
      <c r="C5" s="23">
        <v>-9.5</v>
      </c>
      <c r="D5" s="15" t="s">
        <v>29</v>
      </c>
    </row>
    <row r="6" spans="1:15" s="15" customFormat="1" ht="12.95" customHeight="1" x14ac:dyDescent="0.2">
      <c r="A6" s="19" t="s">
        <v>1</v>
      </c>
    </row>
    <row r="7" spans="1:15" s="15" customFormat="1" ht="12.95" customHeight="1" x14ac:dyDescent="0.2">
      <c r="A7" s="15" t="s">
        <v>2</v>
      </c>
      <c r="C7" s="46">
        <v>57132.77</v>
      </c>
      <c r="D7" s="25" t="s">
        <v>46</v>
      </c>
    </row>
    <row r="8" spans="1:15" s="15" customFormat="1" ht="12.95" customHeight="1" x14ac:dyDescent="0.2">
      <c r="A8" s="15" t="s">
        <v>3</v>
      </c>
      <c r="C8" s="46">
        <v>0.45931670000000002</v>
      </c>
      <c r="D8" s="25" t="s">
        <v>46</v>
      </c>
    </row>
    <row r="9" spans="1:15" s="15" customFormat="1" ht="12.95" customHeight="1" x14ac:dyDescent="0.2">
      <c r="A9" s="26" t="s">
        <v>32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15" s="15" customFormat="1" ht="12.95" customHeight="1" thickBot="1" x14ac:dyDescent="0.25">
      <c r="C10" s="30" t="s">
        <v>19</v>
      </c>
      <c r="D10" s="30" t="s">
        <v>20</v>
      </c>
    </row>
    <row r="11" spans="1:15" s="15" customFormat="1" ht="12.95" customHeight="1" x14ac:dyDescent="0.2">
      <c r="A11" s="15" t="s">
        <v>15</v>
      </c>
      <c r="C11" s="29">
        <f ca="1">INTERCEPT(INDIRECT($D$9):G992,INDIRECT($C$9):F992)</f>
        <v>0</v>
      </c>
      <c r="D11" s="18"/>
    </row>
    <row r="12" spans="1:15" s="15" customFormat="1" ht="12.95" customHeight="1" x14ac:dyDescent="0.2">
      <c r="A12" s="15" t="s">
        <v>16</v>
      </c>
      <c r="C12" s="29">
        <f ca="1">SLOPE(INDIRECT($D$9):G992,INDIRECT($C$9):F992)</f>
        <v>2.1311386969117413E-7</v>
      </c>
      <c r="D12" s="18"/>
    </row>
    <row r="13" spans="1:15" s="15" customFormat="1" ht="12.95" customHeight="1" x14ac:dyDescent="0.2">
      <c r="A13" s="15" t="s">
        <v>18</v>
      </c>
      <c r="C13" s="18" t="s">
        <v>13</v>
      </c>
    </row>
    <row r="14" spans="1:15" s="15" customFormat="1" ht="12.95" customHeight="1" x14ac:dyDescent="0.2">
      <c r="E14" s="31" t="s">
        <v>34</v>
      </c>
      <c r="F14" s="32">
        <v>1</v>
      </c>
    </row>
    <row r="15" spans="1:15" s="15" customFormat="1" ht="12.95" customHeight="1" x14ac:dyDescent="0.2">
      <c r="A15" s="33" t="s">
        <v>17</v>
      </c>
      <c r="C15" s="34">
        <f ca="1">(C7+C11)+(C8+C12)*INT(MAX(F21:F3533))</f>
        <v>59260.325941543444</v>
      </c>
      <c r="E15" s="31" t="s">
        <v>30</v>
      </c>
      <c r="F15" s="35">
        <f ca="1">NOW()+15018.5+$C$5/24</f>
        <v>60358.826967361107</v>
      </c>
    </row>
    <row r="16" spans="1:15" s="15" customFormat="1" ht="12.95" customHeight="1" x14ac:dyDescent="0.2">
      <c r="A16" s="19" t="s">
        <v>4</v>
      </c>
      <c r="C16" s="35">
        <f ca="1">+C8+C12</f>
        <v>0.45931691311386974</v>
      </c>
      <c r="E16" s="31" t="s">
        <v>35</v>
      </c>
      <c r="F16" s="36">
        <f ca="1">ROUND(2*(F15-$C$7)/$C$8,0)/2+F14</f>
        <v>7024.5</v>
      </c>
    </row>
    <row r="17" spans="1:21" s="15" customFormat="1" ht="12.95" customHeight="1" thickBot="1" x14ac:dyDescent="0.25">
      <c r="A17" s="31" t="s">
        <v>27</v>
      </c>
      <c r="C17" s="15">
        <f>COUNT(C21:C2191)</f>
        <v>2</v>
      </c>
      <c r="E17" s="31" t="s">
        <v>36</v>
      </c>
      <c r="F17" s="29">
        <f ca="1">ROUND(2*(F15-$C$15)/$C$16,0)/2+F14</f>
        <v>2392.5</v>
      </c>
    </row>
    <row r="18" spans="1:21" s="15" customFormat="1" ht="12.95" customHeight="1" thickTop="1" thickBot="1" x14ac:dyDescent="0.25">
      <c r="A18" s="19" t="s">
        <v>5</v>
      </c>
      <c r="C18" s="37">
        <f ca="1">+C15</f>
        <v>59260.325941543444</v>
      </c>
      <c r="D18" s="38">
        <f ca="1">+C16</f>
        <v>0.45931691311386974</v>
      </c>
      <c r="E18" s="31" t="s">
        <v>31</v>
      </c>
      <c r="F18" s="39">
        <f ca="1">+$C$15+$C$16*F17-15018.5-$C$5/24</f>
        <v>45341.137489501714</v>
      </c>
    </row>
    <row r="19" spans="1:21" s="15" customFormat="1" ht="12.95" customHeight="1" thickTop="1" x14ac:dyDescent="0.2">
      <c r="F19" s="40" t="s">
        <v>43</v>
      </c>
    </row>
    <row r="20" spans="1:21" s="15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1" t="s">
        <v>38</v>
      </c>
      <c r="I20" s="41" t="s">
        <v>39</v>
      </c>
      <c r="J20" s="41" t="s">
        <v>40</v>
      </c>
      <c r="K20" s="41" t="s">
        <v>41</v>
      </c>
      <c r="L20" s="41" t="s">
        <v>24</v>
      </c>
      <c r="M20" s="41" t="s">
        <v>25</v>
      </c>
      <c r="N20" s="41" t="s">
        <v>26</v>
      </c>
      <c r="O20" s="41" t="s">
        <v>22</v>
      </c>
      <c r="P20" s="42" t="s">
        <v>21</v>
      </c>
      <c r="Q20" s="30" t="s">
        <v>14</v>
      </c>
      <c r="U20" s="43" t="s">
        <v>33</v>
      </c>
    </row>
    <row r="21" spans="1:21" s="15" customFormat="1" ht="12.95" customHeight="1" x14ac:dyDescent="0.2">
      <c r="A21" s="16" t="s">
        <v>46</v>
      </c>
      <c r="C21" s="24">
        <v>57132.77</v>
      </c>
      <c r="D21" s="24"/>
      <c r="E21" s="15">
        <f>+(C21-C$7)/C$8</f>
        <v>0</v>
      </c>
      <c r="F21" s="15">
        <f>ROUND(2*E21,0)/2</f>
        <v>0</v>
      </c>
      <c r="G21" s="15">
        <f>+C21-(C$7+F21*C$8)</f>
        <v>0</v>
      </c>
      <c r="I21" s="15">
        <f>+G21</f>
        <v>0</v>
      </c>
      <c r="O21" s="15">
        <f ca="1">+C$11+C$12*$F21</f>
        <v>0</v>
      </c>
      <c r="Q21" s="44">
        <f>+C21-15018.5</f>
        <v>42114.27</v>
      </c>
    </row>
    <row r="22" spans="1:21" s="15" customFormat="1" ht="12.95" customHeight="1" x14ac:dyDescent="0.2">
      <c r="A22" s="12" t="s">
        <v>47</v>
      </c>
      <c r="B22" s="13" t="s">
        <v>48</v>
      </c>
      <c r="C22" s="14">
        <v>59260.5556</v>
      </c>
      <c r="D22" s="12">
        <v>2.8E-3</v>
      </c>
      <c r="E22" s="15">
        <f>+(C22-C$7)/C$8</f>
        <v>4632.5021493884342</v>
      </c>
      <c r="F22" s="15">
        <f>ROUND(2*E22,0)/2</f>
        <v>4632.5</v>
      </c>
      <c r="G22" s="15">
        <f>+C22-(C$7+F22*C$8)</f>
        <v>9.8725000134436414E-4</v>
      </c>
      <c r="K22" s="15">
        <f>+G22</f>
        <v>9.8725000134436414E-4</v>
      </c>
      <c r="O22" s="15">
        <f ca="1">+C$11+C$12*$F22</f>
        <v>9.8725000134436414E-4</v>
      </c>
      <c r="Q22" s="44">
        <f>+C22-15018.5</f>
        <v>44242.0556</v>
      </c>
    </row>
    <row r="23" spans="1:21" s="15" customFormat="1" ht="12.95" customHeight="1" x14ac:dyDescent="0.2">
      <c r="C23" s="24"/>
      <c r="D23" s="24"/>
      <c r="Q23" s="45"/>
    </row>
    <row r="24" spans="1:21" s="15" customFormat="1" ht="12.95" customHeight="1" x14ac:dyDescent="0.2">
      <c r="C24" s="24"/>
      <c r="D24" s="24"/>
      <c r="Q24" s="45"/>
    </row>
    <row r="25" spans="1:21" s="15" customFormat="1" ht="12.95" customHeight="1" x14ac:dyDescent="0.2">
      <c r="C25" s="24"/>
      <c r="D25" s="24"/>
      <c r="Q25" s="45"/>
    </row>
    <row r="26" spans="1:21" s="15" customFormat="1" ht="12.95" customHeight="1" x14ac:dyDescent="0.2">
      <c r="C26" s="24"/>
      <c r="D26" s="24"/>
      <c r="Q26" s="45"/>
    </row>
    <row r="27" spans="1:21" s="15" customFormat="1" ht="12.95" customHeight="1" x14ac:dyDescent="0.2">
      <c r="C27" s="24"/>
      <c r="D27" s="24"/>
      <c r="Q27" s="45"/>
    </row>
    <row r="28" spans="1:21" s="15" customFormat="1" ht="12.95" customHeight="1" x14ac:dyDescent="0.2">
      <c r="C28" s="24"/>
      <c r="D28" s="24"/>
      <c r="Q28" s="45"/>
    </row>
    <row r="29" spans="1:21" s="15" customFormat="1" ht="12.95" customHeight="1" x14ac:dyDescent="0.2">
      <c r="C29" s="24"/>
      <c r="D29" s="24"/>
      <c r="Q29" s="45"/>
    </row>
    <row r="30" spans="1:21" s="15" customFormat="1" ht="12.95" customHeight="1" x14ac:dyDescent="0.2">
      <c r="C30" s="24"/>
      <c r="D30" s="24"/>
      <c r="Q30" s="45"/>
    </row>
    <row r="31" spans="1:21" s="15" customFormat="1" ht="12.95" customHeight="1" x14ac:dyDescent="0.2">
      <c r="C31" s="24"/>
      <c r="D31" s="24"/>
      <c r="Q31" s="45"/>
    </row>
    <row r="32" spans="1:21" s="15" customFormat="1" ht="12.95" customHeight="1" x14ac:dyDescent="0.2">
      <c r="C32" s="24"/>
      <c r="D32" s="24"/>
      <c r="Q32" s="45"/>
    </row>
    <row r="33" spans="3:17" s="15" customFormat="1" ht="12.95" customHeight="1" x14ac:dyDescent="0.2">
      <c r="C33" s="24"/>
      <c r="D33" s="24"/>
      <c r="Q33" s="45"/>
    </row>
    <row r="34" spans="3:17" s="15" customFormat="1" ht="12.95" customHeight="1" x14ac:dyDescent="0.2">
      <c r="C34" s="24"/>
      <c r="D34" s="24"/>
    </row>
    <row r="35" spans="3:17" s="15" customFormat="1" ht="12.95" customHeight="1" x14ac:dyDescent="0.2">
      <c r="C35" s="24"/>
      <c r="D35" s="24"/>
    </row>
    <row r="36" spans="3:17" s="15" customFormat="1" ht="12.95" customHeight="1" x14ac:dyDescent="0.2">
      <c r="C36" s="24"/>
      <c r="D36" s="24"/>
    </row>
    <row r="37" spans="3:17" s="15" customFormat="1" ht="12.95" customHeight="1" x14ac:dyDescent="0.2">
      <c r="C37" s="24"/>
      <c r="D37" s="24"/>
    </row>
    <row r="38" spans="3:17" s="15" customFormat="1" ht="12.95" customHeight="1" x14ac:dyDescent="0.2">
      <c r="C38" s="24"/>
      <c r="D38" s="24"/>
    </row>
    <row r="39" spans="3:17" s="15" customFormat="1" ht="12.95" customHeight="1" x14ac:dyDescent="0.2">
      <c r="C39" s="24"/>
      <c r="D39" s="24"/>
    </row>
    <row r="40" spans="3:17" s="15" customFormat="1" ht="12.95" customHeight="1" x14ac:dyDescent="0.2">
      <c r="C40" s="24"/>
      <c r="D40" s="24"/>
    </row>
    <row r="41" spans="3:17" s="15" customFormat="1" ht="12.95" customHeight="1" x14ac:dyDescent="0.2">
      <c r="C41" s="24"/>
      <c r="D41" s="24"/>
    </row>
    <row r="42" spans="3:17" s="15" customFormat="1" ht="12.95" customHeight="1" x14ac:dyDescent="0.2">
      <c r="C42" s="24"/>
      <c r="D42" s="24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2024-02-18T06:50:50Z</dcterms:modified>
</cp:coreProperties>
</file>