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B5CFF0D-58F3-41F2-8DE8-57104545C2B2}" xr6:coauthVersionLast="47" xr6:coauthVersionMax="47" xr10:uidLastSave="{00000000-0000-0000-0000-000000000000}"/>
  <bookViews>
    <workbookView xWindow="13755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31" i="1"/>
  <c r="O29" i="1"/>
  <c r="O22" i="1"/>
  <c r="O26" i="1"/>
  <c r="O30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<sst xmlns="http://schemas.openxmlformats.org/spreadsheetml/2006/main" count="74" uniqueCount="53">
  <si>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</si>
  <si>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</si>
  <si>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</si>
  <si>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</si>
  <si>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</si>
  <si>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</si>
  <si>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</si>
  <si>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</si>
  <si>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</si>
  <si>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</si>
  <si>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</si>
  <si>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</si>
  <si>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</si>
  <si>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</si>
  <si>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</si>
  <si>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</si>
  <si>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</si>
  <si>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</si>
  <si>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</si>
  <si>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</si>
  <si>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</si>
  <si>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</si>
  <si>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</si>
  <si>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</si>
  <si>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</si>
  <si>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</si>
  <si>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</si>
  <si>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</si>
  <si>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</si>
  <si>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</si>
  <si>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</si>
  <si>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</si>
  <si>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</si>
  <si>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</si>
  <si>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</si>
  <si>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</si>
  <si>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</si>
  <si>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</si>
  <si>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</si>
  <si>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</si>
  <si>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</si>
  <si>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</si>
  <si>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</si>
  <si>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</si>
  <si>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</si>
  <si>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</si>
  <si>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</si>
  <si>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12.431-12.857</t>
  </si>
  <si>
    <t>Mag R1</t>
  </si>
  <si>
    <t>NSVS 4810449 Lyn</t>
  </si>
  <si>
    <t>BAV102 Feb 2025</t>
  </si>
  <si>
    <t>I</t>
  </si>
  <si>
    <t>VSX : Detail for NSVS 4810449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</si>
</sst>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4810449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-6.0900000004039612E-2</c:v>
                </c:pt>
                <c:pt idx="2">
                  <c:v>-6.2600000004749745E-2</c:v>
                </c:pt>
                <c:pt idx="3">
                  <c:v>-6.3000000001920853E-2</c:v>
                </c:pt>
                <c:pt idx="4">
                  <c:v>-6.1100000006263144E-2</c:v>
                </c:pt>
                <c:pt idx="5">
                  <c:v>-6.339999999909196E-2</c:v>
                </c:pt>
                <c:pt idx="6">
                  <c:v>-5.6100000001606531E-2</c:v>
                </c:pt>
                <c:pt idx="7">
                  <c:v>-6.0800000006565824E-2</c:v>
                </c:pt>
                <c:pt idx="8">
                  <c:v>-5.9800000002724119E-2</c:v>
                </c:pt>
                <c:pt idx="9">
                  <c:v>-5.8700000001408625E-2</c:v>
                </c:pt>
                <c:pt idx="10">
                  <c:v>-5.9699999997974373E-2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-6.870642835102303E-5</c:v>
                </c:pt>
                <c:pt idx="1">
                  <c:v>-5.9953470942061944E-2</c:v>
                </c:pt>
                <c:pt idx="2">
                  <c:v>-6.0291294843589534E-2</c:v>
                </c:pt>
                <c:pt idx="3">
                  <c:v>-6.0358364225054681E-2</c:v>
                </c:pt>
                <c:pt idx="4">
                  <c:v>-6.0378370716684913E-2</c:v>
                </c:pt>
                <c:pt idx="5">
                  <c:v>-6.0628737669086066E-2</c:v>
                </c:pt>
                <c:pt idx="6">
                  <c:v>-6.0640741564064203E-2</c:v>
                </c:pt>
                <c:pt idx="7">
                  <c:v>-6.0774118174932397E-2</c:v>
                </c:pt>
                <c:pt idx="8">
                  <c:v>-6.0997428729128861E-2</c:v>
                </c:pt>
                <c:pt idx="9">
                  <c:v>-6.1004288097687799E-2</c:v>
                </c:pt>
                <c:pt idx="10">
                  <c:v>-6.1004478635703324E-2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157146.5</c:v>
                      </c:pt>
                      <c:pt idx="2">
                        <c:v>158033</c:v>
                      </c:pt>
                      <c:pt idx="3">
                        <c:v>158209</c:v>
                      </c:pt>
                      <c:pt idx="4">
                        <c:v>158261.5</c:v>
                      </c:pt>
                      <c:pt idx="5">
                        <c:v>158918.5</c:v>
                      </c:pt>
                      <c:pt idx="6">
                        <c:v>158950</c:v>
                      </c:pt>
                      <c:pt idx="7">
                        <c:v>159300</c:v>
                      </c:pt>
                      <c:pt idx="8">
                        <c:v>159886</c:v>
                      </c:pt>
                      <c:pt idx="9">
                        <c:v>159904</c:v>
                      </c:pt>
                      <c:pt idx="10">
                        <c:v>159904.5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4810449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-6.0900000004039612E-2</c:v>
                </c:pt>
                <c:pt idx="2">
                  <c:v>-6.2600000004749745E-2</c:v>
                </c:pt>
                <c:pt idx="3">
                  <c:v>-6.3000000001920853E-2</c:v>
                </c:pt>
                <c:pt idx="4">
                  <c:v>-6.1100000006263144E-2</c:v>
                </c:pt>
                <c:pt idx="5">
                  <c:v>-6.339999999909196E-2</c:v>
                </c:pt>
                <c:pt idx="6">
                  <c:v>-5.6100000001606531E-2</c:v>
                </c:pt>
                <c:pt idx="7">
                  <c:v>-6.0800000006565824E-2</c:v>
                </c:pt>
                <c:pt idx="8">
                  <c:v>-5.9800000002724119E-2</c:v>
                </c:pt>
                <c:pt idx="9">
                  <c:v>-5.8700000001408625E-2</c:v>
                </c:pt>
                <c:pt idx="10">
                  <c:v>-5.9699999997974373E-2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-6.870642835102303E-5</c:v>
                </c:pt>
                <c:pt idx="1">
                  <c:v>-5.9953470942061944E-2</c:v>
                </c:pt>
                <c:pt idx="2">
                  <c:v>-6.0291294843589534E-2</c:v>
                </c:pt>
                <c:pt idx="3">
                  <c:v>-6.0358364225054681E-2</c:v>
                </c:pt>
                <c:pt idx="4">
                  <c:v>-6.0378370716684913E-2</c:v>
                </c:pt>
                <c:pt idx="5">
                  <c:v>-6.0628737669086066E-2</c:v>
                </c:pt>
                <c:pt idx="6">
                  <c:v>-6.0640741564064203E-2</c:v>
                </c:pt>
                <c:pt idx="7">
                  <c:v>-6.0774118174932397E-2</c:v>
                </c:pt>
                <c:pt idx="8">
                  <c:v>-6.0997428729128861E-2</c:v>
                </c:pt>
                <c:pt idx="9">
                  <c:v>-6.1004288097687799E-2</c:v>
                </c:pt>
                <c:pt idx="10">
                  <c:v>-6.1004478635703324E-2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157146.5</c:v>
                </c:pt>
                <c:pt idx="2">
                  <c:v>158033</c:v>
                </c:pt>
                <c:pt idx="3">
                  <c:v>158209</c:v>
                </c:pt>
                <c:pt idx="4">
                  <c:v>158261.5</c:v>
                </c:pt>
                <c:pt idx="5">
                  <c:v>158918.5</c:v>
                </c:pt>
                <c:pt idx="6">
                  <c:v>158950</c:v>
                </c:pt>
                <c:pt idx="7">
                  <c:v>159300</c:v>
                </c:pt>
                <c:pt idx="8">
                  <c:v>159886</c:v>
                </c:pt>
                <c:pt idx="9">
                  <c:v>159904</c:v>
                </c:pt>
                <c:pt idx="10">
                  <c:v>159904.5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5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29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0.37940000000000002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-6.870642835102303E-5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-3.8107603105198604E-7</v>
      </c>
      <c r="D12" s="21"/>
      <c r="E12" s="31" t="s">
        <v>48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60840.700509722221</v>
      </c>
    </row>
    <row r="15" spans="1:15" ht="12.95" customHeight="1" x14ac:dyDescent="0.2">
      <c r="A15" s="17" t="s">
        <v>17</v>
      </c>
      <c r="C15" s="18">
        <f ca="1">(C7+C11)+(C8+C12)*INT(MAX(F21:F3533))</f>
        <v>60667.516595711902</v>
      </c>
      <c r="E15" s="33" t="s">
        <v>33</v>
      </c>
      <c r="F15" s="35">
        <f ca="1">ROUND(2*(F14-$C$7)/$C$8,0)/2+F13</f>
        <v>160361.5</v>
      </c>
    </row>
    <row r="16" spans="1:15" ht="12.95" customHeight="1" x14ac:dyDescent="0.2">
      <c r="A16" s="17" t="s">
        <v>4</v>
      </c>
      <c r="C16" s="18">
        <f ca="1">+C8+C12</f>
        <v>0.37939961892396895</v>
      </c>
      <c r="E16" s="33" t="s">
        <v>34</v>
      </c>
      <c r="F16" s="35">
        <f ca="1">ROUND(2*(F14-$C$15)/$C$16,0)/2+F13</f>
        <v>457.5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45822.987754702954</v>
      </c>
    </row>
    <row r="18" spans="1:21" ht="12.95" customHeight="1" thickTop="1" thickBot="1" x14ac:dyDescent="0.25">
      <c r="A18" s="17" t="s">
        <v>5</v>
      </c>
      <c r="C18" s="24">
        <f ca="1">+C15</f>
        <v>60667.516595711902</v>
      </c>
      <c r="D18" s="25">
        <f ca="1">+C16</f>
        <v>0.37939961892396895</v>
      </c>
      <c r="E18" s="38" t="s">
        <v>44</v>
      </c>
      <c r="F18" s="37">
        <f ca="1">+($C$15+$C$16*$F$16)-($C$16/2)-15018.5-$C$5/24</f>
        <v>45822.798054893494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-6.870642835102303E-5</v>
      </c>
      <c r="Q21" s="26">
        <f>+C21-15018.5</f>
        <v>-15018.5</v>
      </c>
    </row>
    <row r="22" spans="1:21" ht="12.95" customHeight="1" x14ac:dyDescent="0.2">
      <c r="A22" s="41" t="s">
        <v>50</v>
      </c>
      <c r="B22" s="39" t="s">
        <v>51</v>
      </c>
      <c r="C22" s="42">
        <v>59621.321199999998</v>
      </c>
      <c r="D22" s="40">
        <v>4.1999999999999997E-3</v>
      </c>
      <c r="E22" s="20">
        <f t="shared" ref="E22:E31" si="0">+(C22-C$7)/C$8</f>
        <v>157146.33948339481</v>
      </c>
      <c r="F22" s="20">
        <f t="shared" ref="F22:F31" si="1">ROUND(2*E22,0)/2</f>
        <v>157146.5</v>
      </c>
      <c r="G22" s="20">
        <f t="shared" ref="G22:G31" si="2">+C22-(C$7+F22*C$8)</f>
        <v>-6.0900000004039612E-2</v>
      </c>
      <c r="K22" s="20">
        <f t="shared" ref="K22:K31" si="3">+G22</f>
        <v>-6.0900000004039612E-2</v>
      </c>
      <c r="O22" s="20">
        <f t="shared" ref="O22:O31" ca="1" si="4">+C$11+C$12*$F22</f>
        <v>-5.9953470942061944E-2</v>
      </c>
      <c r="Q22" s="26">
        <f t="shared" ref="Q22:Q31" si="5">+C22-15018.5</f>
        <v>44602.821199999998</v>
      </c>
    </row>
    <row r="23" spans="1:21" ht="12.95" customHeight="1" x14ac:dyDescent="0.2">
      <c r="A23" s="41" t="s">
        <v>50</v>
      </c>
      <c r="B23" s="39" t="s">
        <v>51</v>
      </c>
      <c r="C23" s="42">
        <v>59957.657599999999</v>
      </c>
      <c r="D23" s="40">
        <v>3.5000000000000001E-3</v>
      </c>
      <c r="E23" s="20">
        <f t="shared" si="0"/>
        <v>158032.83500263572</v>
      </c>
      <c r="F23" s="20">
        <f t="shared" si="1"/>
        <v>158033</v>
      </c>
      <c r="G23" s="20">
        <f t="shared" si="2"/>
        <v>-6.2600000004749745E-2</v>
      </c>
      <c r="K23" s="20">
        <f t="shared" si="3"/>
        <v>-6.2600000004749745E-2</v>
      </c>
      <c r="O23" s="20">
        <f t="shared" ca="1" si="4"/>
        <v>-6.0291294843589534E-2</v>
      </c>
      <c r="Q23" s="26">
        <f t="shared" si="5"/>
        <v>44939.157599999999</v>
      </c>
    </row>
    <row r="24" spans="1:21" ht="12.95" customHeight="1" x14ac:dyDescent="0.2">
      <c r="A24" s="41" t="s">
        <v>50</v>
      </c>
      <c r="B24" s="39" t="s">
        <v>51</v>
      </c>
      <c r="C24" s="42">
        <v>60024.431600000004</v>
      </c>
      <c r="D24" s="40">
        <v>3.5000000000000001E-3</v>
      </c>
      <c r="E24" s="20">
        <f t="shared" si="0"/>
        <v>158208.83394833948</v>
      </c>
      <c r="F24" s="20">
        <f t="shared" si="1"/>
        <v>158209</v>
      </c>
      <c r="G24" s="20">
        <f t="shared" si="2"/>
        <v>-6.3000000001920853E-2</v>
      </c>
      <c r="K24" s="20">
        <f t="shared" si="3"/>
        <v>-6.3000000001920853E-2</v>
      </c>
      <c r="O24" s="20">
        <f t="shared" ca="1" si="4"/>
        <v>-6.0358364225054681E-2</v>
      </c>
      <c r="Q24" s="26">
        <f t="shared" si="5"/>
        <v>45005.931600000004</v>
      </c>
    </row>
    <row r="25" spans="1:21" ht="12.95" customHeight="1" x14ac:dyDescent="0.2">
      <c r="A25" s="41" t="s">
        <v>50</v>
      </c>
      <c r="B25" s="39" t="s">
        <v>51</v>
      </c>
      <c r="C25" s="42">
        <v>60044.351999999999</v>
      </c>
      <c r="D25" s="40">
        <v>3.5000000000000001E-3</v>
      </c>
      <c r="E25" s="20">
        <f t="shared" si="0"/>
        <v>158261.33895624671</v>
      </c>
      <c r="F25" s="20">
        <f t="shared" si="1"/>
        <v>158261.5</v>
      </c>
      <c r="G25" s="20">
        <f t="shared" si="2"/>
        <v>-6.1100000006263144E-2</v>
      </c>
      <c r="K25" s="20">
        <f t="shared" si="3"/>
        <v>-6.1100000006263144E-2</v>
      </c>
      <c r="O25" s="20">
        <f t="shared" ca="1" si="4"/>
        <v>-6.0378370716684913E-2</v>
      </c>
      <c r="Q25" s="26">
        <f t="shared" si="5"/>
        <v>45025.851999999999</v>
      </c>
    </row>
    <row r="26" spans="1:21" ht="12.95" customHeight="1" x14ac:dyDescent="0.2">
      <c r="A26" s="41" t="s">
        <v>50</v>
      </c>
      <c r="B26" s="39" t="s">
        <v>51</v>
      </c>
      <c r="C26" s="42">
        <v>60293.6155</v>
      </c>
      <c r="D26" s="40">
        <v>3.5000000000000001E-3</v>
      </c>
      <c r="E26" s="20">
        <f t="shared" si="0"/>
        <v>158918.33289404321</v>
      </c>
      <c r="F26" s="20">
        <f t="shared" si="1"/>
        <v>158918.5</v>
      </c>
      <c r="G26" s="20">
        <f t="shared" si="2"/>
        <v>-6.339999999909196E-2</v>
      </c>
      <c r="K26" s="20">
        <f t="shared" si="3"/>
        <v>-6.339999999909196E-2</v>
      </c>
      <c r="O26" s="20">
        <f t="shared" ca="1" si="4"/>
        <v>-6.0628737669086066E-2</v>
      </c>
      <c r="Q26" s="26">
        <f t="shared" si="5"/>
        <v>45275.1155</v>
      </c>
    </row>
    <row r="27" spans="1:21" ht="12.95" customHeight="1" x14ac:dyDescent="0.2">
      <c r="A27" s="41" t="s">
        <v>50</v>
      </c>
      <c r="B27" s="39" t="s">
        <v>51</v>
      </c>
      <c r="C27" s="42">
        <v>60305.573900000003</v>
      </c>
      <c r="D27" s="40">
        <v>3.5000000000000001E-3</v>
      </c>
      <c r="E27" s="20">
        <f t="shared" si="0"/>
        <v>158949.85213494994</v>
      </c>
      <c r="F27" s="20">
        <f t="shared" si="1"/>
        <v>158950</v>
      </c>
      <c r="G27" s="20">
        <f t="shared" si="2"/>
        <v>-5.6100000001606531E-2</v>
      </c>
      <c r="K27" s="20">
        <f t="shared" si="3"/>
        <v>-5.6100000001606531E-2</v>
      </c>
      <c r="O27" s="20">
        <f t="shared" ca="1" si="4"/>
        <v>-6.0640741564064203E-2</v>
      </c>
      <c r="Q27" s="26">
        <f t="shared" si="5"/>
        <v>45287.073900000003</v>
      </c>
    </row>
    <row r="28" spans="1:21" ht="12.95" customHeight="1" x14ac:dyDescent="0.2">
      <c r="A28" s="41" t="s">
        <v>50</v>
      </c>
      <c r="B28" s="39" t="s">
        <v>51</v>
      </c>
      <c r="C28" s="42">
        <v>60438.359199999999</v>
      </c>
      <c r="D28" s="40">
        <v>3.5000000000000001E-3</v>
      </c>
      <c r="E28" s="20">
        <f t="shared" si="0"/>
        <v>159299.83974696888</v>
      </c>
      <c r="F28" s="20">
        <f t="shared" si="1"/>
        <v>159300</v>
      </c>
      <c r="G28" s="20">
        <f t="shared" si="2"/>
        <v>-6.0800000006565824E-2</v>
      </c>
      <c r="K28" s="20">
        <f t="shared" si="3"/>
        <v>-6.0800000006565824E-2</v>
      </c>
      <c r="O28" s="20">
        <f t="shared" ca="1" si="4"/>
        <v>-6.0774118174932397E-2</v>
      </c>
      <c r="Q28" s="26">
        <f t="shared" si="5"/>
        <v>45419.859199999999</v>
      </c>
    </row>
    <row r="29" spans="1:21" ht="12.95" customHeight="1" x14ac:dyDescent="0.2">
      <c r="A29" s="41" t="s">
        <v>50</v>
      </c>
      <c r="B29" s="39" t="s">
        <v>51</v>
      </c>
      <c r="C29" s="42">
        <v>60660.688600000001</v>
      </c>
      <c r="D29" s="40">
        <v>3.5000000000000001E-3</v>
      </c>
      <c r="E29" s="20">
        <f t="shared" si="0"/>
        <v>159885.84238270952</v>
      </c>
      <c r="F29" s="20">
        <f t="shared" si="1"/>
        <v>159886</v>
      </c>
      <c r="G29" s="20">
        <f t="shared" si="2"/>
        <v>-5.9800000002724119E-2</v>
      </c>
      <c r="K29" s="20">
        <f t="shared" si="3"/>
        <v>-5.9800000002724119E-2</v>
      </c>
      <c r="O29" s="20">
        <f t="shared" ca="1" si="4"/>
        <v>-6.0997428729128861E-2</v>
      </c>
      <c r="Q29" s="26">
        <f t="shared" si="5"/>
        <v>45642.188600000001</v>
      </c>
    </row>
    <row r="30" spans="1:21" ht="12.95" customHeight="1" x14ac:dyDescent="0.2">
      <c r="A30" s="41" t="s">
        <v>50</v>
      </c>
      <c r="B30" s="39" t="s">
        <v>51</v>
      </c>
      <c r="C30" s="42">
        <v>60667.518900000003</v>
      </c>
      <c r="D30" s="40">
        <v>3.5000000000000001E-3</v>
      </c>
      <c r="E30" s="20">
        <f t="shared" si="0"/>
        <v>159903.84528202424</v>
      </c>
      <c r="F30" s="20">
        <f t="shared" si="1"/>
        <v>159904</v>
      </c>
      <c r="G30" s="20">
        <f t="shared" si="2"/>
        <v>-5.8700000001408625E-2</v>
      </c>
      <c r="K30" s="20">
        <f t="shared" si="3"/>
        <v>-5.8700000001408625E-2</v>
      </c>
      <c r="O30" s="20">
        <f t="shared" ca="1" si="4"/>
        <v>-6.1004288097687799E-2</v>
      </c>
      <c r="Q30" s="26">
        <f t="shared" si="5"/>
        <v>45649.018900000003</v>
      </c>
    </row>
    <row r="31" spans="1:21" ht="12.95" customHeight="1" x14ac:dyDescent="0.2">
      <c r="A31" s="41" t="s">
        <v>50</v>
      </c>
      <c r="B31" s="39" t="s">
        <v>51</v>
      </c>
      <c r="C31" s="42">
        <v>60667.707600000002</v>
      </c>
      <c r="D31" s="40">
        <v>3.5000000000000001E-3</v>
      </c>
      <c r="E31" s="20">
        <f t="shared" si="0"/>
        <v>159904.34264628359</v>
      </c>
      <c r="F31" s="20">
        <f t="shared" si="1"/>
        <v>159904.5</v>
      </c>
      <c r="G31" s="20">
        <f t="shared" si="2"/>
        <v>-5.9699999997974373E-2</v>
      </c>
      <c r="K31" s="20">
        <f t="shared" si="3"/>
        <v>-5.9699999997974373E-2</v>
      </c>
      <c r="O31" s="20">
        <f t="shared" ca="1" si="4"/>
        <v>-6.1004478635703324E-2</v>
      </c>
      <c r="Q31" s="26">
        <f t="shared" si="5"/>
        <v>45649.207600000002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29719" xr:uid="{086AC087-2F34-457D-A8F4-D3078BB684E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2025-06-14T04:48:44Z</dcterms:modified>
</cp:coreProperties>
</file>