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F02AB7D3-E62F-4748-B335-616D114EE044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/>
  <c r="K24" i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9" i="1"/>
  <c r="F29" i="1"/>
  <c r="G29" i="1" s="1"/>
  <c r="K29" i="1" s="1"/>
  <c r="Q29" i="1"/>
  <c r="E30" i="1"/>
  <c r="F30" i="1"/>
  <c r="G30" i="1" s="1"/>
  <c r="K30" i="1" s="1"/>
  <c r="Q30" i="1"/>
  <c r="E31" i="1"/>
  <c r="F31" i="1"/>
  <c r="G31" i="1" s="1"/>
  <c r="K31" i="1" s="1"/>
  <c r="Q31" i="1"/>
  <c r="E32" i="1"/>
  <c r="F32" i="1"/>
  <c r="G32" i="1"/>
  <c r="K32" i="1"/>
  <c r="Q32" i="1"/>
  <c r="E33" i="1"/>
  <c r="F33" i="1"/>
  <c r="G33" i="1" s="1"/>
  <c r="K33" i="1" s="1"/>
  <c r="Q33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8" i="1"/>
  <c r="O32" i="1"/>
  <c r="O29" i="1"/>
  <c r="O33" i="1"/>
  <c r="O23" i="1"/>
  <c r="O27" i="1"/>
  <c r="O31" i="1"/>
  <c r="O25" i="1"/>
  <c r="O22" i="1"/>
  <c r="O26" i="1"/>
  <c r="O30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<sst xmlns="http://schemas.openxmlformats.org/spreadsheetml/2006/main" count="78" uniqueCount="53">
  <si>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</si>
  <si>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</si>
  <si>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</si>
  <si>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</si>
  <si>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</si>
  <si>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</si>
  <si>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</si>
  <si>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</si>
  <si>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</si>
  <si>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</si>
  <si>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</si>
  <si>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</si>
  <si>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</si>
  <si>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</si>
  <si>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</si>
  <si>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</si>
  <si>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</si>
  <si>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</si>
  <si>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</si>
  <si>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</si>
  <si>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</si>
  <si>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</si>
  <si>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</si>
  <si>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</si>
  <si>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</si>
  <si>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</si>
  <si>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</si>
  <si>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</si>
  <si>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</si>
  <si>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</si>
  <si>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</si>
  <si>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</si>
  <si>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</si>
  <si>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</si>
  <si>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</si>
  <si>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</si>
  <si>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</si>
  <si>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</si>
  <si>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</si>
  <si>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</si>
  <si>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</si>
  <si>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</si>
  <si>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</si>
  <si>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</si>
  <si>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</si>
  <si>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</si>
  <si>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EA</t>
  </si>
  <si>
    <t>VSX</t>
  </si>
  <si>
    <t>15.30-16.40</t>
  </si>
  <si>
    <t>ASASSNVJ190646.62+293110.4 Lyr</t>
  </si>
  <si>
    <t>BAV102 Feb 2025</t>
  </si>
  <si>
    <t>I</t>
  </si>
  <si>
    <t>VSX : Detail for ASASSN-V J190646.62+293110.4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</si>
</sst>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0" fontId="18" fillId="0" borderId="0" applyNumberFormat="0" applyFill="0" applyBorder="0" applyAlignment="0" applyProtection="0">
      <alignment vertical="top"/>
    </xf>
  </cellStyleXfs>
  <cellXfs count="44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166" fontId="17" fillId="0" borderId="0" xfId="0" applyNumberFormat="1" applyFont="1" applyAlignment="1">
      <alignment horizontal="left" vertical="center"/>
    </xf>
    <xf numFmtId="0" fontId="18" fillId="0" borderId="0" xfId="8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8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ASASSNVJ190646.62+293110.4 Lyr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5761.5</c:v>
                </c:pt>
                <c:pt idx="2">
                  <c:v>6279.5</c:v>
                </c:pt>
                <c:pt idx="3">
                  <c:v>6294</c:v>
                </c:pt>
                <c:pt idx="4">
                  <c:v>6308.5</c:v>
                </c:pt>
                <c:pt idx="5">
                  <c:v>6355</c:v>
                </c:pt>
                <c:pt idx="6">
                  <c:v>6803</c:v>
                </c:pt>
                <c:pt idx="7">
                  <c:v>6851</c:v>
                </c:pt>
                <c:pt idx="8">
                  <c:v>6883</c:v>
                </c:pt>
                <c:pt idx="9">
                  <c:v>6894.5</c:v>
                </c:pt>
                <c:pt idx="10">
                  <c:v>7411</c:v>
                </c:pt>
                <c:pt idx="11">
                  <c:v>7859</c:v>
                </c:pt>
                <c:pt idx="12">
                  <c:v>7936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5761.5</c:v>
                </c:pt>
                <c:pt idx="2">
                  <c:v>6279.5</c:v>
                </c:pt>
                <c:pt idx="3">
                  <c:v>6294</c:v>
                </c:pt>
                <c:pt idx="4">
                  <c:v>6308.5</c:v>
                </c:pt>
                <c:pt idx="5">
                  <c:v>6355</c:v>
                </c:pt>
                <c:pt idx="6">
                  <c:v>6803</c:v>
                </c:pt>
                <c:pt idx="7">
                  <c:v>6851</c:v>
                </c:pt>
                <c:pt idx="8">
                  <c:v>6883</c:v>
                </c:pt>
                <c:pt idx="9">
                  <c:v>6894.5</c:v>
                </c:pt>
                <c:pt idx="10">
                  <c:v>7411</c:v>
                </c:pt>
                <c:pt idx="11">
                  <c:v>7859</c:v>
                </c:pt>
                <c:pt idx="12">
                  <c:v>7936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5761.5</c:v>
                </c:pt>
                <c:pt idx="2">
                  <c:v>6279.5</c:v>
                </c:pt>
                <c:pt idx="3">
                  <c:v>6294</c:v>
                </c:pt>
                <c:pt idx="4">
                  <c:v>6308.5</c:v>
                </c:pt>
                <c:pt idx="5">
                  <c:v>6355</c:v>
                </c:pt>
                <c:pt idx="6">
                  <c:v>6803</c:v>
                </c:pt>
                <c:pt idx="7">
                  <c:v>6851</c:v>
                </c:pt>
                <c:pt idx="8">
                  <c:v>6883</c:v>
                </c:pt>
                <c:pt idx="9">
                  <c:v>6894.5</c:v>
                </c:pt>
                <c:pt idx="10">
                  <c:v>7411</c:v>
                </c:pt>
                <c:pt idx="11">
                  <c:v>7859</c:v>
                </c:pt>
                <c:pt idx="12">
                  <c:v>7936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5761.5</c:v>
                </c:pt>
                <c:pt idx="2">
                  <c:v>6279.5</c:v>
                </c:pt>
                <c:pt idx="3">
                  <c:v>6294</c:v>
                </c:pt>
                <c:pt idx="4">
                  <c:v>6308.5</c:v>
                </c:pt>
                <c:pt idx="5">
                  <c:v>6355</c:v>
                </c:pt>
                <c:pt idx="6">
                  <c:v>6803</c:v>
                </c:pt>
                <c:pt idx="7">
                  <c:v>6851</c:v>
                </c:pt>
                <c:pt idx="8">
                  <c:v>6883</c:v>
                </c:pt>
                <c:pt idx="9">
                  <c:v>6894.5</c:v>
                </c:pt>
                <c:pt idx="10">
                  <c:v>7411</c:v>
                </c:pt>
                <c:pt idx="11">
                  <c:v>7859</c:v>
                </c:pt>
                <c:pt idx="12">
                  <c:v>7936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8.2314500032225624E-3</c:v>
                </c:pt>
                <c:pt idx="2">
                  <c:v>7.8828500045347027E-3</c:v>
                </c:pt>
                <c:pt idx="3">
                  <c:v>1.2561999974423088E-3</c:v>
                </c:pt>
                <c:pt idx="4">
                  <c:v>1.0529550003411714E-2</c:v>
                </c:pt>
                <c:pt idx="5">
                  <c:v>3.2165000011445954E-3</c:v>
                </c:pt>
                <c:pt idx="6">
                  <c:v>2.8069000036339276E-3</c:v>
                </c:pt>
                <c:pt idx="7">
                  <c:v>2.2772999946027994E-3</c:v>
                </c:pt>
                <c:pt idx="8">
                  <c:v>2.6908999934676103E-3</c:v>
                </c:pt>
                <c:pt idx="9">
                  <c:v>4.3973499996354803E-3</c:v>
                </c:pt>
                <c:pt idx="10">
                  <c:v>1.7652999958954751E-3</c:v>
                </c:pt>
                <c:pt idx="11">
                  <c:v>1.7556999955559149E-3</c:v>
                </c:pt>
                <c:pt idx="12">
                  <c:v>1.672799997322727E-3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5761.5</c:v>
                </c:pt>
                <c:pt idx="2">
                  <c:v>6279.5</c:v>
                </c:pt>
                <c:pt idx="3">
                  <c:v>6294</c:v>
                </c:pt>
                <c:pt idx="4">
                  <c:v>6308.5</c:v>
                </c:pt>
                <c:pt idx="5">
                  <c:v>6355</c:v>
                </c:pt>
                <c:pt idx="6">
                  <c:v>6803</c:v>
                </c:pt>
                <c:pt idx="7">
                  <c:v>6851</c:v>
                </c:pt>
                <c:pt idx="8">
                  <c:v>6883</c:v>
                </c:pt>
                <c:pt idx="9">
                  <c:v>6894.5</c:v>
                </c:pt>
                <c:pt idx="10">
                  <c:v>7411</c:v>
                </c:pt>
                <c:pt idx="11">
                  <c:v>7859</c:v>
                </c:pt>
                <c:pt idx="12">
                  <c:v>7936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5761.5</c:v>
                </c:pt>
                <c:pt idx="2">
                  <c:v>6279.5</c:v>
                </c:pt>
                <c:pt idx="3">
                  <c:v>6294</c:v>
                </c:pt>
                <c:pt idx="4">
                  <c:v>6308.5</c:v>
                </c:pt>
                <c:pt idx="5">
                  <c:v>6355</c:v>
                </c:pt>
                <c:pt idx="6">
                  <c:v>6803</c:v>
                </c:pt>
                <c:pt idx="7">
                  <c:v>6851</c:v>
                </c:pt>
                <c:pt idx="8">
                  <c:v>6883</c:v>
                </c:pt>
                <c:pt idx="9">
                  <c:v>6894.5</c:v>
                </c:pt>
                <c:pt idx="10">
                  <c:v>7411</c:v>
                </c:pt>
                <c:pt idx="11">
                  <c:v>7859</c:v>
                </c:pt>
                <c:pt idx="12">
                  <c:v>7936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5761.5</c:v>
                </c:pt>
                <c:pt idx="2">
                  <c:v>6279.5</c:v>
                </c:pt>
                <c:pt idx="3">
                  <c:v>6294</c:v>
                </c:pt>
                <c:pt idx="4">
                  <c:v>6308.5</c:v>
                </c:pt>
                <c:pt idx="5">
                  <c:v>6355</c:v>
                </c:pt>
                <c:pt idx="6">
                  <c:v>6803</c:v>
                </c:pt>
                <c:pt idx="7">
                  <c:v>6851</c:v>
                </c:pt>
                <c:pt idx="8">
                  <c:v>6883</c:v>
                </c:pt>
                <c:pt idx="9">
                  <c:v>6894.5</c:v>
                </c:pt>
                <c:pt idx="10">
                  <c:v>7411</c:v>
                </c:pt>
                <c:pt idx="11">
                  <c:v>7859</c:v>
                </c:pt>
                <c:pt idx="12">
                  <c:v>7936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5761.5</c:v>
                </c:pt>
                <c:pt idx="2">
                  <c:v>6279.5</c:v>
                </c:pt>
                <c:pt idx="3">
                  <c:v>6294</c:v>
                </c:pt>
                <c:pt idx="4">
                  <c:v>6308.5</c:v>
                </c:pt>
                <c:pt idx="5">
                  <c:v>6355</c:v>
                </c:pt>
                <c:pt idx="6">
                  <c:v>6803</c:v>
                </c:pt>
                <c:pt idx="7">
                  <c:v>6851</c:v>
                </c:pt>
                <c:pt idx="8">
                  <c:v>6883</c:v>
                </c:pt>
                <c:pt idx="9">
                  <c:v>6894.5</c:v>
                </c:pt>
                <c:pt idx="10">
                  <c:v>7411</c:v>
                </c:pt>
                <c:pt idx="11">
                  <c:v>7859</c:v>
                </c:pt>
                <c:pt idx="12">
                  <c:v>7936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2.2860388546711114E-3</c:v>
                </c:pt>
                <c:pt idx="1">
                  <c:v>3.610337998997095E-3</c:v>
                </c:pt>
                <c:pt idx="2">
                  <c:v>3.7294019505306995E-3</c:v>
                </c:pt>
                <c:pt idx="3">
                  <c:v>3.7327348217608873E-3</c:v>
                </c:pt>
                <c:pt idx="4">
                  <c:v>3.7360676929910751E-3</c:v>
                </c:pt>
                <c:pt idx="5">
                  <c:v>3.7467558662465043E-3</c:v>
                </c:pt>
                <c:pt idx="6">
                  <c:v>3.8497300945998917E-3</c:v>
                </c:pt>
                <c:pt idx="7">
                  <c:v>3.8607630476377545E-3</c:v>
                </c:pt>
                <c:pt idx="8">
                  <c:v>3.8681183496629967E-3</c:v>
                </c:pt>
                <c:pt idx="9">
                  <c:v>3.870761661328318E-3</c:v>
                </c:pt>
                <c:pt idx="10">
                  <c:v>3.9894808330794892E-3</c:v>
                </c:pt>
                <c:pt idx="11">
                  <c:v>4.0924550614328762E-3</c:v>
                </c:pt>
                <c:pt idx="12">
                  <c:v>4.1101537569311142E-3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5761.5</c:v>
                      </c:pt>
                      <c:pt idx="2">
                        <c:v>6279.5</c:v>
                      </c:pt>
                      <c:pt idx="3">
                        <c:v>6294</c:v>
                      </c:pt>
                      <c:pt idx="4">
                        <c:v>6308.5</c:v>
                      </c:pt>
                      <c:pt idx="5">
                        <c:v>6355</c:v>
                      </c:pt>
                      <c:pt idx="6">
                        <c:v>6803</c:v>
                      </c:pt>
                      <c:pt idx="7">
                        <c:v>6851</c:v>
                      </c:pt>
                      <c:pt idx="8">
                        <c:v>6883</c:v>
                      </c:pt>
                      <c:pt idx="9">
                        <c:v>6894.5</c:v>
                      </c:pt>
                      <c:pt idx="10">
                        <c:v>7411</c:v>
                      </c:pt>
                      <c:pt idx="11">
                        <c:v>7859</c:v>
                      </c:pt>
                      <c:pt idx="12">
                        <c:v>7936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ASASSNVJ190646.62+293110.4 Lyr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5761.5</c:v>
                </c:pt>
                <c:pt idx="2">
                  <c:v>6279.5</c:v>
                </c:pt>
                <c:pt idx="3">
                  <c:v>6294</c:v>
                </c:pt>
                <c:pt idx="4">
                  <c:v>6308.5</c:v>
                </c:pt>
                <c:pt idx="5">
                  <c:v>6355</c:v>
                </c:pt>
                <c:pt idx="6">
                  <c:v>6803</c:v>
                </c:pt>
                <c:pt idx="7">
                  <c:v>6851</c:v>
                </c:pt>
                <c:pt idx="8">
                  <c:v>6883</c:v>
                </c:pt>
                <c:pt idx="9">
                  <c:v>6894.5</c:v>
                </c:pt>
                <c:pt idx="10">
                  <c:v>7411</c:v>
                </c:pt>
                <c:pt idx="11">
                  <c:v>7859</c:v>
                </c:pt>
                <c:pt idx="12">
                  <c:v>7936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5761.5</c:v>
                </c:pt>
                <c:pt idx="2">
                  <c:v>6279.5</c:v>
                </c:pt>
                <c:pt idx="3">
                  <c:v>6294</c:v>
                </c:pt>
                <c:pt idx="4">
                  <c:v>6308.5</c:v>
                </c:pt>
                <c:pt idx="5">
                  <c:v>6355</c:v>
                </c:pt>
                <c:pt idx="6">
                  <c:v>6803</c:v>
                </c:pt>
                <c:pt idx="7">
                  <c:v>6851</c:v>
                </c:pt>
                <c:pt idx="8">
                  <c:v>6883</c:v>
                </c:pt>
                <c:pt idx="9">
                  <c:v>6894.5</c:v>
                </c:pt>
                <c:pt idx="10">
                  <c:v>7411</c:v>
                </c:pt>
                <c:pt idx="11">
                  <c:v>7859</c:v>
                </c:pt>
                <c:pt idx="12">
                  <c:v>7936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5761.5</c:v>
                </c:pt>
                <c:pt idx="2">
                  <c:v>6279.5</c:v>
                </c:pt>
                <c:pt idx="3">
                  <c:v>6294</c:v>
                </c:pt>
                <c:pt idx="4">
                  <c:v>6308.5</c:v>
                </c:pt>
                <c:pt idx="5">
                  <c:v>6355</c:v>
                </c:pt>
                <c:pt idx="6">
                  <c:v>6803</c:v>
                </c:pt>
                <c:pt idx="7">
                  <c:v>6851</c:v>
                </c:pt>
                <c:pt idx="8">
                  <c:v>6883</c:v>
                </c:pt>
                <c:pt idx="9">
                  <c:v>6894.5</c:v>
                </c:pt>
                <c:pt idx="10">
                  <c:v>7411</c:v>
                </c:pt>
                <c:pt idx="11">
                  <c:v>7859</c:v>
                </c:pt>
                <c:pt idx="12">
                  <c:v>7936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5761.5</c:v>
                </c:pt>
                <c:pt idx="2">
                  <c:v>6279.5</c:v>
                </c:pt>
                <c:pt idx="3">
                  <c:v>6294</c:v>
                </c:pt>
                <c:pt idx="4">
                  <c:v>6308.5</c:v>
                </c:pt>
                <c:pt idx="5">
                  <c:v>6355</c:v>
                </c:pt>
                <c:pt idx="6">
                  <c:v>6803</c:v>
                </c:pt>
                <c:pt idx="7">
                  <c:v>6851</c:v>
                </c:pt>
                <c:pt idx="8">
                  <c:v>6883</c:v>
                </c:pt>
                <c:pt idx="9">
                  <c:v>6894.5</c:v>
                </c:pt>
                <c:pt idx="10">
                  <c:v>7411</c:v>
                </c:pt>
                <c:pt idx="11">
                  <c:v>7859</c:v>
                </c:pt>
                <c:pt idx="12">
                  <c:v>7936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8.2314500032225624E-3</c:v>
                </c:pt>
                <c:pt idx="2">
                  <c:v>7.8828500045347027E-3</c:v>
                </c:pt>
                <c:pt idx="3">
                  <c:v>1.2561999974423088E-3</c:v>
                </c:pt>
                <c:pt idx="4">
                  <c:v>1.0529550003411714E-2</c:v>
                </c:pt>
                <c:pt idx="5">
                  <c:v>3.2165000011445954E-3</c:v>
                </c:pt>
                <c:pt idx="6">
                  <c:v>2.8069000036339276E-3</c:v>
                </c:pt>
                <c:pt idx="7">
                  <c:v>2.2772999946027994E-3</c:v>
                </c:pt>
                <c:pt idx="8">
                  <c:v>2.6908999934676103E-3</c:v>
                </c:pt>
                <c:pt idx="9">
                  <c:v>4.3973499996354803E-3</c:v>
                </c:pt>
                <c:pt idx="10">
                  <c:v>1.7652999958954751E-3</c:v>
                </c:pt>
                <c:pt idx="11">
                  <c:v>1.7556999955559149E-3</c:v>
                </c:pt>
                <c:pt idx="12">
                  <c:v>1.672799997322727E-3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5761.5</c:v>
                </c:pt>
                <c:pt idx="2">
                  <c:v>6279.5</c:v>
                </c:pt>
                <c:pt idx="3">
                  <c:v>6294</c:v>
                </c:pt>
                <c:pt idx="4">
                  <c:v>6308.5</c:v>
                </c:pt>
                <c:pt idx="5">
                  <c:v>6355</c:v>
                </c:pt>
                <c:pt idx="6">
                  <c:v>6803</c:v>
                </c:pt>
                <c:pt idx="7">
                  <c:v>6851</c:v>
                </c:pt>
                <c:pt idx="8">
                  <c:v>6883</c:v>
                </c:pt>
                <c:pt idx="9">
                  <c:v>6894.5</c:v>
                </c:pt>
                <c:pt idx="10">
                  <c:v>7411</c:v>
                </c:pt>
                <c:pt idx="11">
                  <c:v>7859</c:v>
                </c:pt>
                <c:pt idx="12">
                  <c:v>7936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5761.5</c:v>
                </c:pt>
                <c:pt idx="2">
                  <c:v>6279.5</c:v>
                </c:pt>
                <c:pt idx="3">
                  <c:v>6294</c:v>
                </c:pt>
                <c:pt idx="4">
                  <c:v>6308.5</c:v>
                </c:pt>
                <c:pt idx="5">
                  <c:v>6355</c:v>
                </c:pt>
                <c:pt idx="6">
                  <c:v>6803</c:v>
                </c:pt>
                <c:pt idx="7">
                  <c:v>6851</c:v>
                </c:pt>
                <c:pt idx="8">
                  <c:v>6883</c:v>
                </c:pt>
                <c:pt idx="9">
                  <c:v>6894.5</c:v>
                </c:pt>
                <c:pt idx="10">
                  <c:v>7411</c:v>
                </c:pt>
                <c:pt idx="11">
                  <c:v>7859</c:v>
                </c:pt>
                <c:pt idx="12">
                  <c:v>7936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5761.5</c:v>
                </c:pt>
                <c:pt idx="2">
                  <c:v>6279.5</c:v>
                </c:pt>
                <c:pt idx="3">
                  <c:v>6294</c:v>
                </c:pt>
                <c:pt idx="4">
                  <c:v>6308.5</c:v>
                </c:pt>
                <c:pt idx="5">
                  <c:v>6355</c:v>
                </c:pt>
                <c:pt idx="6">
                  <c:v>6803</c:v>
                </c:pt>
                <c:pt idx="7">
                  <c:v>6851</c:v>
                </c:pt>
                <c:pt idx="8">
                  <c:v>6883</c:v>
                </c:pt>
                <c:pt idx="9">
                  <c:v>6894.5</c:v>
                </c:pt>
                <c:pt idx="10">
                  <c:v>7411</c:v>
                </c:pt>
                <c:pt idx="11">
                  <c:v>7859</c:v>
                </c:pt>
                <c:pt idx="12">
                  <c:v>7936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5761.5</c:v>
                </c:pt>
                <c:pt idx="2">
                  <c:v>6279.5</c:v>
                </c:pt>
                <c:pt idx="3">
                  <c:v>6294</c:v>
                </c:pt>
                <c:pt idx="4">
                  <c:v>6308.5</c:v>
                </c:pt>
                <c:pt idx="5">
                  <c:v>6355</c:v>
                </c:pt>
                <c:pt idx="6">
                  <c:v>6803</c:v>
                </c:pt>
                <c:pt idx="7">
                  <c:v>6851</c:v>
                </c:pt>
                <c:pt idx="8">
                  <c:v>6883</c:v>
                </c:pt>
                <c:pt idx="9">
                  <c:v>6894.5</c:v>
                </c:pt>
                <c:pt idx="10">
                  <c:v>7411</c:v>
                </c:pt>
                <c:pt idx="11">
                  <c:v>7859</c:v>
                </c:pt>
                <c:pt idx="12">
                  <c:v>7936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2.2860388546711114E-3</c:v>
                </c:pt>
                <c:pt idx="1">
                  <c:v>3.610337998997095E-3</c:v>
                </c:pt>
                <c:pt idx="2">
                  <c:v>3.7294019505306995E-3</c:v>
                </c:pt>
                <c:pt idx="3">
                  <c:v>3.7327348217608873E-3</c:v>
                </c:pt>
                <c:pt idx="4">
                  <c:v>3.7360676929910751E-3</c:v>
                </c:pt>
                <c:pt idx="5">
                  <c:v>3.7467558662465043E-3</c:v>
                </c:pt>
                <c:pt idx="6">
                  <c:v>3.8497300945998917E-3</c:v>
                </c:pt>
                <c:pt idx="7">
                  <c:v>3.8607630476377545E-3</c:v>
                </c:pt>
                <c:pt idx="8">
                  <c:v>3.8681183496629967E-3</c:v>
                </c:pt>
                <c:pt idx="9">
                  <c:v>3.870761661328318E-3</c:v>
                </c:pt>
                <c:pt idx="10">
                  <c:v>3.9894808330794892E-3</c:v>
                </c:pt>
                <c:pt idx="11">
                  <c:v>4.0924550614328762E-3</c:v>
                </c:pt>
                <c:pt idx="12">
                  <c:v>4.1101537569311142E-3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5761.5</c:v>
                </c:pt>
                <c:pt idx="2">
                  <c:v>6279.5</c:v>
                </c:pt>
                <c:pt idx="3">
                  <c:v>6294</c:v>
                </c:pt>
                <c:pt idx="4">
                  <c:v>6308.5</c:v>
                </c:pt>
                <c:pt idx="5">
                  <c:v>6355</c:v>
                </c:pt>
                <c:pt idx="6">
                  <c:v>6803</c:v>
                </c:pt>
                <c:pt idx="7">
                  <c:v>6851</c:v>
                </c:pt>
                <c:pt idx="8">
                  <c:v>6883</c:v>
                </c:pt>
                <c:pt idx="9">
                  <c:v>6894.5</c:v>
                </c:pt>
                <c:pt idx="10">
                  <c:v>7411</c:v>
                </c:pt>
                <c:pt idx="11">
                  <c:v>7859</c:v>
                </c:pt>
                <c:pt idx="12">
                  <c:v>7936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5279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49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D2" s="43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55074.573700000001</v>
      </c>
      <c r="D7" s="13" t="s">
        <v>47</v>
      </c>
    </row>
    <row r="8" spans="1:15" ht="12.95" customHeight="1" x14ac:dyDescent="0.2">
      <c r="A8" s="20" t="s">
        <v>3</v>
      </c>
      <c r="C8" s="28">
        <v>0.68747769999999997</v>
      </c>
      <c r="D8" s="22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2.2860388546711114E-3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2.2985318828881087E-7</v>
      </c>
      <c r="D12" s="21"/>
      <c r="E12" s="31" t="s">
        <v>45</v>
      </c>
      <c r="F12" s="32" t="s">
        <v>48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60838.786678009259</v>
      </c>
    </row>
    <row r="15" spans="1:15" ht="12.95" customHeight="1" x14ac:dyDescent="0.2">
      <c r="A15" s="17" t="s">
        <v>17</v>
      </c>
      <c r="C15" s="18">
        <f ca="1">(C7+C11)+(C8+C12)*INT(MAX(F21:F3533))</f>
        <v>60530.400837353758</v>
      </c>
      <c r="E15" s="33" t="s">
        <v>33</v>
      </c>
      <c r="F15" s="35">
        <f ca="1">ROUND(2*(F14-$C$7)/$C$8,0)/2+F13</f>
        <v>8385.5</v>
      </c>
    </row>
    <row r="16" spans="1:15" ht="12.95" customHeight="1" x14ac:dyDescent="0.2">
      <c r="A16" s="17" t="s">
        <v>4</v>
      </c>
      <c r="C16" s="18">
        <f ca="1">+C8+C12</f>
        <v>0.68747792985318823</v>
      </c>
      <c r="E16" s="33" t="s">
        <v>34</v>
      </c>
      <c r="F16" s="35">
        <f ca="1">ROUND(2*(F14-$C$15)/$C$16,0)/2+F13</f>
        <v>449.5</v>
      </c>
    </row>
    <row r="17" spans="1:21" ht="12.95" customHeight="1" thickBot="1" x14ac:dyDescent="0.25">
      <c r="A17" s="16" t="s">
        <v>27</v>
      </c>
      <c r="C17" s="20">
        <f>COUNT(C21:C2191)</f>
        <v>13</v>
      </c>
      <c r="E17" s="33" t="s">
        <v>43</v>
      </c>
      <c r="F17" s="36">
        <f ca="1">+$C$15+$C$16*$F$16-15018.5-$C$5/24</f>
        <v>45821.318000156105</v>
      </c>
    </row>
    <row r="18" spans="1:21" ht="12.95" customHeight="1" thickTop="1" thickBot="1" x14ac:dyDescent="0.25">
      <c r="A18" s="17" t="s">
        <v>5</v>
      </c>
      <c r="C18" s="24">
        <f ca="1">+C15</f>
        <v>60530.400837353758</v>
      </c>
      <c r="D18" s="25">
        <f ca="1">+C16</f>
        <v>0.68747792985318823</v>
      </c>
      <c r="E18" s="38" t="s">
        <v>44</v>
      </c>
      <c r="F18" s="37">
        <f ca="1">+($C$15+$C$16*$F$16)-($C$16/2)-15018.5-$C$5/24</f>
        <v>45820.974261191179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55074.573700000001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2.2860388546711114E-3</v>
      </c>
      <c r="Q21" s="26">
        <f>+C21-15018.5</f>
        <v>40056.073700000001</v>
      </c>
    </row>
    <row r="22" spans="1:21" ht="12.95" customHeight="1" x14ac:dyDescent="0.2">
      <c r="A22" s="41" t="s">
        <v>50</v>
      </c>
      <c r="B22" s="39" t="s">
        <v>51</v>
      </c>
      <c r="C22" s="42">
        <v>59035.484700000001</v>
      </c>
      <c r="D22" s="40">
        <v>3.5000000000000001E-3</v>
      </c>
      <c r="E22" s="20">
        <f t="shared" ref="E22:E33" si="0">+(C22-C$7)/C$8</f>
        <v>5761.5119734065556</v>
      </c>
      <c r="F22" s="20">
        <f t="shared" ref="F22:F33" si="1">ROUND(2*E22,0)/2</f>
        <v>5761.5</v>
      </c>
      <c r="G22" s="20">
        <f t="shared" ref="G22:G33" si="2">+C22-(C$7+F22*C$8)</f>
        <v>8.2314500032225624E-3</v>
      </c>
      <c r="K22" s="20">
        <f t="shared" ref="K22:K33" si="3">+G22</f>
        <v>8.2314500032225624E-3</v>
      </c>
      <c r="O22" s="20">
        <f t="shared" ref="O22:O33" ca="1" si="4">+C$11+C$12*$F22</f>
        <v>3.610337998997095E-3</v>
      </c>
      <c r="Q22" s="26">
        <f t="shared" ref="Q22:Q33" si="5">+C22-15018.5</f>
        <v>44016.984700000001</v>
      </c>
    </row>
    <row r="23" spans="1:21" ht="12.95" customHeight="1" x14ac:dyDescent="0.2">
      <c r="A23" s="41" t="s">
        <v>50</v>
      </c>
      <c r="B23" s="39" t="s">
        <v>51</v>
      </c>
      <c r="C23" s="42">
        <v>59391.597800000003</v>
      </c>
      <c r="D23" s="40">
        <v>3.5000000000000001E-3</v>
      </c>
      <c r="E23" s="20">
        <f t="shared" si="0"/>
        <v>6279.5114663355662</v>
      </c>
      <c r="F23" s="20">
        <f t="shared" si="1"/>
        <v>6279.5</v>
      </c>
      <c r="G23" s="20">
        <f t="shared" si="2"/>
        <v>7.8828500045347027E-3</v>
      </c>
      <c r="K23" s="20">
        <f t="shared" si="3"/>
        <v>7.8828500045347027E-3</v>
      </c>
      <c r="O23" s="20">
        <f t="shared" ca="1" si="4"/>
        <v>3.7294019505306995E-3</v>
      </c>
      <c r="Q23" s="26">
        <f t="shared" si="5"/>
        <v>44373.097800000003</v>
      </c>
    </row>
    <row r="24" spans="1:21" ht="12.95" customHeight="1" x14ac:dyDescent="0.2">
      <c r="A24" s="41" t="s">
        <v>50</v>
      </c>
      <c r="B24" s="39" t="s">
        <v>51</v>
      </c>
      <c r="C24" s="42">
        <v>59401.559600000001</v>
      </c>
      <c r="D24" s="40">
        <v>3.5000000000000001E-3</v>
      </c>
      <c r="E24" s="20">
        <f t="shared" si="0"/>
        <v>6294.0018272592697</v>
      </c>
      <c r="F24" s="20">
        <f t="shared" si="1"/>
        <v>6294</v>
      </c>
      <c r="G24" s="20">
        <f t="shared" si="2"/>
        <v>1.2561999974423088E-3</v>
      </c>
      <c r="K24" s="20">
        <f t="shared" si="3"/>
        <v>1.2561999974423088E-3</v>
      </c>
      <c r="O24" s="20">
        <f t="shared" ca="1" si="4"/>
        <v>3.7327348217608873E-3</v>
      </c>
      <c r="Q24" s="26">
        <f t="shared" si="5"/>
        <v>44383.059600000001</v>
      </c>
    </row>
    <row r="25" spans="1:21" ht="12.95" customHeight="1" x14ac:dyDescent="0.2">
      <c r="A25" s="41" t="s">
        <v>50</v>
      </c>
      <c r="B25" s="39" t="s">
        <v>51</v>
      </c>
      <c r="C25" s="42">
        <v>59411.537300000004</v>
      </c>
      <c r="D25" s="40">
        <v>3.5000000000000001E-3</v>
      </c>
      <c r="E25" s="20">
        <f t="shared" si="0"/>
        <v>6308.5153162058969</v>
      </c>
      <c r="F25" s="20">
        <f t="shared" si="1"/>
        <v>6308.5</v>
      </c>
      <c r="G25" s="20">
        <f t="shared" si="2"/>
        <v>1.0529550003411714E-2</v>
      </c>
      <c r="K25" s="20">
        <f t="shared" si="3"/>
        <v>1.0529550003411714E-2</v>
      </c>
      <c r="O25" s="20">
        <f t="shared" ca="1" si="4"/>
        <v>3.7360676929910751E-3</v>
      </c>
      <c r="Q25" s="26">
        <f t="shared" si="5"/>
        <v>44393.037300000004</v>
      </c>
    </row>
    <row r="26" spans="1:21" ht="12.95" customHeight="1" x14ac:dyDescent="0.2">
      <c r="A26" s="41" t="s">
        <v>50</v>
      </c>
      <c r="B26" s="39" t="s">
        <v>51</v>
      </c>
      <c r="C26" s="42">
        <v>59443.4977</v>
      </c>
      <c r="D26" s="40">
        <v>3.5000000000000001E-3</v>
      </c>
      <c r="E26" s="20">
        <f t="shared" si="0"/>
        <v>6355.0046786972134</v>
      </c>
      <c r="F26" s="20">
        <f t="shared" si="1"/>
        <v>6355</v>
      </c>
      <c r="G26" s="20">
        <f t="shared" si="2"/>
        <v>3.2165000011445954E-3</v>
      </c>
      <c r="K26" s="20">
        <f t="shared" si="3"/>
        <v>3.2165000011445954E-3</v>
      </c>
      <c r="O26" s="20">
        <f t="shared" ca="1" si="4"/>
        <v>3.7467558662465043E-3</v>
      </c>
      <c r="Q26" s="26">
        <f t="shared" si="5"/>
        <v>44424.9977</v>
      </c>
    </row>
    <row r="27" spans="1:21" ht="12.95" customHeight="1" x14ac:dyDescent="0.2">
      <c r="A27" s="41" t="s">
        <v>50</v>
      </c>
      <c r="B27" s="39" t="s">
        <v>51</v>
      </c>
      <c r="C27" s="42">
        <v>59751.487300000001</v>
      </c>
      <c r="D27" s="40">
        <v>3.5000000000000001E-3</v>
      </c>
      <c r="E27" s="20">
        <f t="shared" si="0"/>
        <v>6803.0040828960709</v>
      </c>
      <c r="F27" s="20">
        <f t="shared" si="1"/>
        <v>6803</v>
      </c>
      <c r="G27" s="20">
        <f t="shared" si="2"/>
        <v>2.8069000036339276E-3</v>
      </c>
      <c r="K27" s="20">
        <f t="shared" si="3"/>
        <v>2.8069000036339276E-3</v>
      </c>
      <c r="O27" s="20">
        <f t="shared" ca="1" si="4"/>
        <v>3.8497300945998917E-3</v>
      </c>
      <c r="Q27" s="26">
        <f t="shared" si="5"/>
        <v>44732.987300000001</v>
      </c>
    </row>
    <row r="28" spans="1:21" ht="12.95" customHeight="1" x14ac:dyDescent="0.2">
      <c r="A28" s="41" t="s">
        <v>50</v>
      </c>
      <c r="B28" s="39" t="s">
        <v>51</v>
      </c>
      <c r="C28" s="42">
        <v>59784.485699999997</v>
      </c>
      <c r="D28" s="40">
        <v>3.5000000000000001E-3</v>
      </c>
      <c r="E28" s="20">
        <f t="shared" si="0"/>
        <v>6851.0033125438058</v>
      </c>
      <c r="F28" s="20">
        <f t="shared" si="1"/>
        <v>6851</v>
      </c>
      <c r="G28" s="20">
        <f t="shared" si="2"/>
        <v>2.2772999946027994E-3</v>
      </c>
      <c r="K28" s="20">
        <f t="shared" si="3"/>
        <v>2.2772999946027994E-3</v>
      </c>
      <c r="O28" s="20">
        <f t="shared" ca="1" si="4"/>
        <v>3.8607630476377545E-3</v>
      </c>
      <c r="Q28" s="26">
        <f t="shared" si="5"/>
        <v>44765.985699999997</v>
      </c>
    </row>
    <row r="29" spans="1:21" ht="12.95" customHeight="1" x14ac:dyDescent="0.2">
      <c r="A29" s="41" t="s">
        <v>50</v>
      </c>
      <c r="B29" s="39" t="s">
        <v>51</v>
      </c>
      <c r="C29" s="42">
        <v>59806.485399999998</v>
      </c>
      <c r="D29" s="40">
        <v>3.5000000000000001E-3</v>
      </c>
      <c r="E29" s="20">
        <f t="shared" si="0"/>
        <v>6883.0039141633206</v>
      </c>
      <c r="F29" s="20">
        <f t="shared" si="1"/>
        <v>6883</v>
      </c>
      <c r="G29" s="20">
        <f t="shared" si="2"/>
        <v>2.6908999934676103E-3</v>
      </c>
      <c r="K29" s="20">
        <f t="shared" si="3"/>
        <v>2.6908999934676103E-3</v>
      </c>
      <c r="O29" s="20">
        <f t="shared" ca="1" si="4"/>
        <v>3.8681183496629967E-3</v>
      </c>
      <c r="Q29" s="26">
        <f t="shared" si="5"/>
        <v>44787.985399999998</v>
      </c>
    </row>
    <row r="30" spans="1:21" ht="12.95" customHeight="1" x14ac:dyDescent="0.2">
      <c r="A30" s="41" t="s">
        <v>50</v>
      </c>
      <c r="B30" s="39" t="s">
        <v>51</v>
      </c>
      <c r="C30" s="42">
        <v>59814.393100000001</v>
      </c>
      <c r="D30" s="40">
        <v>3.5000000000000001E-3</v>
      </c>
      <c r="E30" s="20">
        <f t="shared" si="0"/>
        <v>6894.5063963529301</v>
      </c>
      <c r="F30" s="20">
        <f t="shared" si="1"/>
        <v>6894.5</v>
      </c>
      <c r="G30" s="20">
        <f t="shared" si="2"/>
        <v>4.3973499996354803E-3</v>
      </c>
      <c r="K30" s="20">
        <f t="shared" si="3"/>
        <v>4.3973499996354803E-3</v>
      </c>
      <c r="O30" s="20">
        <f t="shared" ca="1" si="4"/>
        <v>3.870761661328318E-3</v>
      </c>
      <c r="Q30" s="26">
        <f t="shared" si="5"/>
        <v>44795.893100000001</v>
      </c>
    </row>
    <row r="31" spans="1:21" ht="12.95" customHeight="1" x14ac:dyDescent="0.2">
      <c r="A31" s="41" t="s">
        <v>50</v>
      </c>
      <c r="B31" s="39" t="s">
        <v>51</v>
      </c>
      <c r="C31" s="42">
        <v>60169.472699999998</v>
      </c>
      <c r="D31" s="40">
        <v>3.5000000000000001E-3</v>
      </c>
      <c r="E31" s="20">
        <f t="shared" si="0"/>
        <v>7411.0025677923777</v>
      </c>
      <c r="F31" s="20">
        <f t="shared" si="1"/>
        <v>7411</v>
      </c>
      <c r="G31" s="20">
        <f t="shared" si="2"/>
        <v>1.7652999958954751E-3</v>
      </c>
      <c r="K31" s="20">
        <f t="shared" si="3"/>
        <v>1.7652999958954751E-3</v>
      </c>
      <c r="O31" s="20">
        <f t="shared" ca="1" si="4"/>
        <v>3.9894808330794892E-3</v>
      </c>
      <c r="Q31" s="26">
        <f t="shared" si="5"/>
        <v>45150.972699999998</v>
      </c>
    </row>
    <row r="32" spans="1:21" ht="12.95" customHeight="1" x14ac:dyDescent="0.2">
      <c r="A32" s="41" t="s">
        <v>50</v>
      </c>
      <c r="B32" s="39" t="s">
        <v>51</v>
      </c>
      <c r="C32" s="42">
        <v>60477.462699999996</v>
      </c>
      <c r="D32" s="40">
        <v>3.5000000000000001E-3</v>
      </c>
      <c r="E32" s="20">
        <f t="shared" si="0"/>
        <v>7859.0025538282853</v>
      </c>
      <c r="F32" s="20">
        <f t="shared" si="1"/>
        <v>7859</v>
      </c>
      <c r="G32" s="20">
        <f t="shared" si="2"/>
        <v>1.7556999955559149E-3</v>
      </c>
      <c r="K32" s="20">
        <f t="shared" si="3"/>
        <v>1.7556999955559149E-3</v>
      </c>
      <c r="O32" s="20">
        <f t="shared" ca="1" si="4"/>
        <v>4.0924550614328762E-3</v>
      </c>
      <c r="Q32" s="26">
        <f t="shared" si="5"/>
        <v>45458.962699999996</v>
      </c>
    </row>
    <row r="33" spans="1:17" ht="12.95" customHeight="1" x14ac:dyDescent="0.2">
      <c r="A33" s="41" t="s">
        <v>50</v>
      </c>
      <c r="B33" s="39" t="s">
        <v>51</v>
      </c>
      <c r="C33" s="42">
        <v>60530.398399999998</v>
      </c>
      <c r="D33" s="40">
        <v>3.5000000000000001E-3</v>
      </c>
      <c r="E33" s="20">
        <f t="shared" si="0"/>
        <v>7936.0024332425583</v>
      </c>
      <c r="F33" s="20">
        <f t="shared" si="1"/>
        <v>7936</v>
      </c>
      <c r="G33" s="20">
        <f t="shared" si="2"/>
        <v>1.672799997322727E-3</v>
      </c>
      <c r="K33" s="20">
        <f t="shared" si="3"/>
        <v>1.672799997322727E-3</v>
      </c>
      <c r="O33" s="20">
        <f t="shared" ca="1" si="4"/>
        <v>4.1101537569311142E-3</v>
      </c>
      <c r="Q33" s="26">
        <f t="shared" si="5"/>
        <v>45511.898399999998</v>
      </c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1527986" xr:uid="{FB2B38FC-7632-4F94-AD36-56B46D9AB841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2025-06-12T06:52:49Z</dcterms:modified>
</cp:coreProperties>
</file>