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E61F672-29DA-4FE4-99C8-CE87D1FDA381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<sst xmlns="http://schemas.openxmlformats.org/spreadsheetml/2006/main" count="57" uniqueCount="53">
  <si>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</si>
  <si>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</si>
  <si>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</si>
  <si>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</si>
  <si>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</si>
  <si>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</si>
  <si>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</si>
  <si>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</si>
  <si>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</si>
  <si>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</si>
  <si>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</si>
  <si>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</si>
  <si>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</si>
  <si>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</si>
  <si>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</si>
  <si>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</si>
  <si>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</si>
  <si>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</si>
  <si>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</si>
  <si>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</si>
  <si>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</si>
  <si>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</si>
  <si>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</si>
  <si>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</si>
  <si>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</si>
  <si>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</si>
  <si>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</si>
  <si>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</si>
  <si>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</si>
  <si>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</si>
  <si>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</si>
  <si>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</si>
  <si>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</si>
  <si>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</si>
  <si>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</si>
  <si>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</si>
  <si>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</si>
  <si>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</si>
  <si>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</si>
  <si>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</si>
  <si>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</si>
  <si>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</si>
  <si>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</si>
  <si>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</si>
  <si>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</si>
  <si>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V0364 Lyr</t>
  </si>
  <si>
    <t>EA/SD</t>
  </si>
  <si>
    <t>VSX</t>
  </si>
  <si>
    <t>14.90-17.10</t>
  </si>
  <si>
    <t>Mag p</t>
  </si>
  <si>
    <t>BAV102 Feb 2025</t>
  </si>
  <si>
    <t>I</t>
  </si>
  <si>
    <t>VSX : Detail for V0364 Lyr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</si>
</sst>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V0364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33737797163843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-0.29573600000730949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-0.29573600000730949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4428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V0364 Lyr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-0.29573600000730949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-0.29573600000730949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4428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571499</xdr:colOff>
      <xdr:row>0</xdr:row>
      <xdr:rowOff>0</xdr:rowOff>
    </xdr:from>
    <xdr:to>
      <xdr:col>26</xdr:col>
      <xdr:colOff>523874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84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42626.455000000002</v>
      </c>
      <c r="D7" s="13" t="s">
        <v>47</v>
      </c>
    </row>
    <row r="8" spans="1:15" ht="12.95" customHeight="1" x14ac:dyDescent="0.2">
      <c r="A8" s="20" t="s">
        <v>3</v>
      </c>
      <c r="C8" s="28">
        <v>3.7058369999999998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-6.6787714545462847E-5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60838.770480555555</v>
      </c>
    </row>
    <row r="15" spans="1:15" ht="12.95" customHeight="1" x14ac:dyDescent="0.2">
      <c r="A15" s="17" t="s">
        <v>17</v>
      </c>
      <c r="C15" s="18">
        <f ca="1">(C7+C11)+(C8+C12)*INT(MAX(F21:F3533))</f>
        <v>59035.605499999991</v>
      </c>
      <c r="E15" s="37" t="s">
        <v>33</v>
      </c>
      <c r="F15" s="39">
        <f ca="1">ROUND(2*(F14-$C$7)/$C$8,0)/2+F13</f>
        <v>4915.5</v>
      </c>
    </row>
    <row r="16" spans="1:15" ht="12.95" customHeight="1" x14ac:dyDescent="0.2">
      <c r="A16" s="17" t="s">
        <v>4</v>
      </c>
      <c r="C16" s="18">
        <f ca="1">+C8+C12</f>
        <v>3.7057702122854543</v>
      </c>
      <c r="E16" s="37" t="s">
        <v>34</v>
      </c>
      <c r="F16" s="39">
        <f ca="1">ROUND(2*(F14-$C$15)/$C$16,0)/2+F13</f>
        <v>487.5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45824.064311822483</v>
      </c>
    </row>
    <row r="18" spans="1:21" ht="12.95" customHeight="1" thickTop="1" thickBot="1" x14ac:dyDescent="0.25">
      <c r="A18" s="17" t="s">
        <v>5</v>
      </c>
      <c r="C18" s="24">
        <f ca="1">+C15</f>
        <v>59035.605499999991</v>
      </c>
      <c r="D18" s="25">
        <f ca="1">+C16</f>
        <v>3.7057702122854543</v>
      </c>
      <c r="E18" s="42" t="s">
        <v>44</v>
      </c>
      <c r="F18" s="41">
        <f ca="1">+($C$15+$C$16*$F$16)-($C$16/2)-15018.5-$C$5/24</f>
        <v>45822.211426716342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47</v>
      </c>
      <c r="B21" s="21"/>
      <c r="C21" s="22">
        <v>42626.455000000002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27607.955000000002</v>
      </c>
    </row>
    <row r="22" spans="1:21" ht="12.95" customHeight="1" x14ac:dyDescent="0.2">
      <c r="A22" s="45" t="s">
        <v>50</v>
      </c>
      <c r="B22" s="46" t="s">
        <v>51</v>
      </c>
      <c r="C22" s="48">
        <v>59035.605499999998</v>
      </c>
      <c r="D22" s="47">
        <v>3.5000000000000001E-3</v>
      </c>
      <c r="E22" s="20">
        <f>+(C22-C$7)/C$8</f>
        <v>4427.9201972455876</v>
      </c>
      <c r="F22" s="20">
        <f>ROUND(2*E22,0)/2</f>
        <v>4428</v>
      </c>
      <c r="G22" s="20">
        <f>+C22-(C$7+F22*C$8)</f>
        <v>-0.29573600000730949</v>
      </c>
      <c r="K22" s="20">
        <f>+G22</f>
        <v>-0.29573600000730949</v>
      </c>
      <c r="O22" s="20">
        <f ca="1">+C$11+C$12*$F22</f>
        <v>-0.29573600000730949</v>
      </c>
      <c r="Q22" s="26">
        <f>+C22-15018.5</f>
        <v>44017.105499999998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8404" xr:uid="{2D6A6F1D-0457-4D6B-BE36-148A28FF0F9F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2025-06-12T06:29:29Z</dcterms:modified>
</cp:coreProperties>
</file>