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C8B3F6A-013A-468D-80D5-9F3B138974C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 s="1"/>
  <c r="A21" i="1"/>
  <c r="Q21" i="1"/>
  <c r="G11" i="1"/>
  <c r="F11" i="1"/>
  <c r="C7" i="1"/>
  <c r="E15" i="1"/>
  <c r="C17" i="1"/>
  <c r="E21" i="1"/>
  <c r="F21" i="1"/>
  <c r="G21" i="1" s="1"/>
  <c r="H21" i="1" s="1"/>
  <c r="C12" i="1"/>
  <c r="C16" i="1" l="1"/>
  <c r="D18" i="1" s="1"/>
  <c r="C11" i="1"/>
  <c r="O21" i="1" l="1"/>
  <c r="C15" i="1"/>
  <c r="C18" i="1" l="1"/>
  <c r="E16" i="1"/>
  <c r="E17" i="1" s="1"/>
</calcChain>
</file>

<file path=xl/sharedStrings.xml><?xml version="1.0" encoding="utf-8"?>
<sst xmlns="http://schemas.openxmlformats.org/spreadsheetml/2006/main" count="44" uniqueCount="42">
  <si>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</si>
  <si>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</si>
  <si>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</si>
  <si>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</si>
  <si>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</si>
  <si>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</si>
  <si>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</si>
  <si>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</si>
  <si>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</si>
  <si>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</si>
  <si>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</si>
  <si>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</si>
  <si>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</si>
  <si>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</si>
  <si>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</si>
  <si>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</si>
  <si>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</si>
  <si>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</si>
  <si>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</si>
  <si>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</si>
  <si>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</si>
  <si>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</si>
  <si>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</si>
  <si>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</si>
  <si>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</si>
  <si>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</si>
  <si>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</si>
  <si>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</si>
  <si>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</si>
  <si>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</si>
  <si>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</si>
  <si>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</si>
  <si>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</si>
  <si>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</si>
  <si>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</si>
  <si>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</si>
  <si>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</si>
  <si>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 xml:space="preserve">EA/RS </t>
  </si>
  <si>
    <t>IBVS 5699 Eph.</t>
  </si>
  <si>
    <t>V0466 Lyr / G2627-0926</t>
  </si>
  <si>
    <t>CCD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</si>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</sst>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3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V0466 Lyr - O-C Diagr.</a:t>
            </a:r>
          </a:p>
        </c:rich>
      </c:tx>
      <c:layout>
        <c:manualLayout>
          <c:xMode val="edge"/>
          <c:yMode val="edge"/>
          <c:x val="0.3774436090225564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33-441A-8E57-1B1B568668D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33-441A-8E57-1B1B568668D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433-441A-8E57-1B1B568668D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433-441A-8E57-1B1B568668D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433-441A-8E57-1B1B568668D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433-441A-8E57-1B1B568668D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433-441A-8E57-1B1B568668D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433-441A-8E57-1B1B56866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526968"/>
        <c:axId val="1"/>
      </c:scatterChart>
      <c:valAx>
        <c:axId val="718526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526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511278195488723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0</xdr:row>
      <xdr:rowOff>0</xdr:rowOff>
    </xdr:from>
    <xdr:to>
      <xdr:col>18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B07A179-2429-2F61-6B1C-9854A7293F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D21" sqref="D2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8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4" customFormat="1" ht="20.25" x14ac:dyDescent="0.2">
      <c r="A1" s="3" t="s">
        <v>39</v>
      </c>
    </row>
    <row r="2" spans="1:7" s="4" customFormat="1" ht="12.95" customHeight="1" x14ac:dyDescent="0.2">
      <c r="A2" s="4" t="s">
        <v>23</v>
      </c>
      <c r="B2" s="4" t="s">
        <v>37</v>
      </c>
      <c r="C2" s="5"/>
      <c r="D2" s="5"/>
    </row>
    <row r="3" spans="1:7" s="4" customFormat="1" ht="12.95" customHeight="1" thickBot="1" x14ac:dyDescent="0.25"/>
    <row r="4" spans="1:7" s="4" customFormat="1" ht="12.95" customHeight="1" thickTop="1" thickBot="1" x14ac:dyDescent="0.25">
      <c r="A4" s="6" t="s">
        <v>38</v>
      </c>
      <c r="C4" s="7">
        <v>51390.77</v>
      </c>
      <c r="D4" s="8">
        <v>7.18</v>
      </c>
    </row>
    <row r="5" spans="1:7" s="4" customFormat="1" ht="12.95" customHeight="1" x14ac:dyDescent="0.2"/>
    <row r="6" spans="1:7" s="4" customFormat="1" ht="12.95" customHeight="1" x14ac:dyDescent="0.2">
      <c r="A6" s="9" t="s">
        <v>0</v>
      </c>
    </row>
    <row r="7" spans="1:7" s="4" customFormat="1" ht="12.95" customHeight="1" x14ac:dyDescent="0.2">
      <c r="A7" s="4" t="s">
        <v>1</v>
      </c>
      <c r="C7" s="4">
        <f>+C4</f>
        <v>51390.77</v>
      </c>
      <c r="D7" s="30" t="s">
        <v>41</v>
      </c>
    </row>
    <row r="8" spans="1:7" s="4" customFormat="1" ht="12.95" customHeight="1" x14ac:dyDescent="0.2">
      <c r="A8" s="4" t="s">
        <v>2</v>
      </c>
      <c r="C8" s="4">
        <v>7.1845999999999997</v>
      </c>
      <c r="D8" s="30" t="s">
        <v>41</v>
      </c>
    </row>
    <row r="9" spans="1:7" s="4" customFormat="1" ht="12.95" customHeight="1" x14ac:dyDescent="0.2">
      <c r="A9" s="6" t="s">
        <v>30</v>
      </c>
      <c r="C9" s="10">
        <v>-9.5</v>
      </c>
      <c r="D9" s="4" t="s">
        <v>31</v>
      </c>
    </row>
    <row r="10" spans="1:7" s="4" customFormat="1" ht="12.95" customHeight="1" thickBot="1" x14ac:dyDescent="0.25">
      <c r="C10" s="11" t="s">
        <v>19</v>
      </c>
      <c r="D10" s="11" t="s">
        <v>20</v>
      </c>
    </row>
    <row r="11" spans="1:7" s="4" customFormat="1" ht="12.95" customHeight="1" x14ac:dyDescent="0.2">
      <c r="A11" s="4" t="s">
        <v>14</v>
      </c>
      <c r="C11" s="12" t="e">
        <f ca="1">INTERCEPT(INDIRECT($G$11):G992,INDIRECT($F$11):F992)</f>
        <v>#DIV/0!</v>
      </c>
      <c r="D11" s="5"/>
      <c r="F11" s="13" t="str">
        <f>"F"&amp;E19</f>
        <v>F21</v>
      </c>
      <c r="G11" s="12" t="str">
        <f>"G"&amp;E19</f>
        <v>G21</v>
      </c>
    </row>
    <row r="12" spans="1:7" s="4" customFormat="1" ht="12.95" customHeight="1" x14ac:dyDescent="0.2">
      <c r="A12" s="4" t="s">
        <v>15</v>
      </c>
      <c r="C12" s="12" t="e">
        <f ca="1">SLOPE(INDIRECT($G$11):G992,INDIRECT($F$11):F992)</f>
        <v>#DIV/0!</v>
      </c>
      <c r="D12" s="5"/>
    </row>
    <row r="13" spans="1:7" s="4" customFormat="1" ht="12.95" customHeight="1" x14ac:dyDescent="0.2">
      <c r="A13" s="4" t="s">
        <v>18</v>
      </c>
      <c r="C13" s="5" t="s">
        <v>12</v>
      </c>
      <c r="D13" s="5"/>
    </row>
    <row r="14" spans="1:7" s="4" customFormat="1" ht="12.95" customHeight="1" x14ac:dyDescent="0.2"/>
    <row r="15" spans="1:7" s="4" customFormat="1" ht="12.95" customHeight="1" x14ac:dyDescent="0.2">
      <c r="A15" s="14" t="s">
        <v>16</v>
      </c>
      <c r="C15" s="15" t="e">
        <f ca="1">(C7+C11)+(C8+C12)*INT(MAX(F21:F3533))</f>
        <v>#DIV/0!</v>
      </c>
      <c r="D15" s="16" t="s">
        <v>32</v>
      </c>
      <c r="E15" s="17">
        <f ca="1">TODAY()+15018.5-B9/24</f>
        <v>60359.5</v>
      </c>
    </row>
    <row r="16" spans="1:7" s="4" customFormat="1" ht="12.95" customHeight="1" x14ac:dyDescent="0.2">
      <c r="A16" s="9" t="s">
        <v>3</v>
      </c>
      <c r="C16" s="18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s="4" customFormat="1" ht="12.95" customHeight="1" thickBot="1" x14ac:dyDescent="0.25">
      <c r="A17" s="16" t="s">
        <v>29</v>
      </c>
      <c r="C17" s="4">
        <f>COUNT(C21:C2191)</f>
        <v>1</v>
      </c>
      <c r="D17" s="16" t="s">
        <v>34</v>
      </c>
      <c r="E17" s="19" t="e">
        <f ca="1">+C15+C16*E16-15018.5-C9/24</f>
        <v>#DIV/0!</v>
      </c>
    </row>
    <row r="18" spans="1:18" s="4" customFormat="1" ht="12.95" customHeight="1" thickTop="1" thickBot="1" x14ac:dyDescent="0.25">
      <c r="A18" s="9" t="s">
        <v>4</v>
      </c>
      <c r="C18" s="20" t="e">
        <f ca="1">+C15</f>
        <v>#DIV/0!</v>
      </c>
      <c r="D18" s="21" t="e">
        <f ca="1">+C16</f>
        <v>#DIV/0!</v>
      </c>
      <c r="E18" s="22" t="s">
        <v>35</v>
      </c>
    </row>
    <row r="19" spans="1:18" s="4" customFormat="1" ht="12.95" customHeight="1" thickTop="1" x14ac:dyDescent="0.2">
      <c r="A19" s="23" t="s">
        <v>36</v>
      </c>
      <c r="E19" s="24">
        <v>21</v>
      </c>
    </row>
    <row r="20" spans="1:18" s="4" customFormat="1" ht="12.95" customHeight="1" thickBot="1" x14ac:dyDescent="0.25">
      <c r="A20" s="11" t="s">
        <v>5</v>
      </c>
      <c r="B20" s="11" t="s">
        <v>6</v>
      </c>
      <c r="C20" s="11" t="s">
        <v>7</v>
      </c>
      <c r="D20" s="11" t="s">
        <v>11</v>
      </c>
      <c r="E20" s="11" t="s">
        <v>8</v>
      </c>
      <c r="F20" s="11" t="s">
        <v>9</v>
      </c>
      <c r="G20" s="11" t="s">
        <v>10</v>
      </c>
      <c r="H20" s="25" t="s">
        <v>28</v>
      </c>
      <c r="I20" s="25" t="s">
        <v>40</v>
      </c>
      <c r="J20" s="25" t="s">
        <v>17</v>
      </c>
      <c r="K20" s="25" t="s">
        <v>24</v>
      </c>
      <c r="L20" s="25" t="s">
        <v>25</v>
      </c>
      <c r="M20" s="25" t="s">
        <v>26</v>
      </c>
      <c r="N20" s="25" t="s">
        <v>27</v>
      </c>
      <c r="O20" s="25" t="s">
        <v>22</v>
      </c>
      <c r="P20" s="26" t="s">
        <v>21</v>
      </c>
      <c r="Q20" s="11" t="s">
        <v>13</v>
      </c>
    </row>
    <row r="21" spans="1:18" s="4" customFormat="1" ht="12.95" customHeight="1" x14ac:dyDescent="0.2">
      <c r="A21" s="27" t="str">
        <f>$D$7</f>
        <v>VSX</v>
      </c>
      <c r="C21" s="28">
        <f>$C$7</f>
        <v>51390.77</v>
      </c>
      <c r="D21" s="28" t="s">
        <v>12</v>
      </c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 t="e">
        <f ca="1">+C$11+C$12*$F21</f>
        <v>#DIV/0!</v>
      </c>
      <c r="Q21" s="29">
        <f>+C21-15018.5</f>
        <v>36372.269999999997</v>
      </c>
    </row>
    <row r="22" spans="1:18" s="4" customFormat="1" ht="12.95" customHeight="1" x14ac:dyDescent="0.2">
      <c r="C22" s="28"/>
      <c r="D22" s="28"/>
      <c r="Q22" s="29"/>
      <c r="R22" s="4" t="str">
        <f>IF(ABS(C22-C21)&lt;0.00001,1,"")</f>
        <v/>
      </c>
    </row>
    <row r="23" spans="1:18" ht="12.95" customHeight="1" x14ac:dyDescent="0.2">
      <c r="C23" s="2"/>
      <c r="D23" s="2"/>
      <c r="Q23" s="1"/>
    </row>
    <row r="24" spans="1:18" ht="12.95" customHeight="1" x14ac:dyDescent="0.2">
      <c r="C24" s="2"/>
      <c r="D24" s="2"/>
      <c r="Q24" s="1"/>
    </row>
    <row r="25" spans="1:18" ht="12.95" customHeight="1" x14ac:dyDescent="0.2">
      <c r="C25" s="2"/>
      <c r="D25" s="2"/>
      <c r="Q25" s="1"/>
    </row>
    <row r="26" spans="1:18" ht="12.95" customHeight="1" x14ac:dyDescent="0.2">
      <c r="C26" s="2"/>
      <c r="D26" s="2"/>
      <c r="Q26" s="1"/>
    </row>
    <row r="27" spans="1:18" ht="12.95" customHeight="1" x14ac:dyDescent="0.2">
      <c r="C27" s="2"/>
      <c r="D27" s="2"/>
      <c r="Q27" s="1"/>
    </row>
    <row r="28" spans="1:18" ht="12.95" customHeight="1" x14ac:dyDescent="0.2">
      <c r="C28" s="2"/>
      <c r="D28" s="2"/>
      <c r="Q28" s="1"/>
    </row>
    <row r="29" spans="1:18" ht="12.95" customHeight="1" x14ac:dyDescent="0.2">
      <c r="C29" s="2"/>
      <c r="D29" s="2"/>
      <c r="Q29" s="1"/>
    </row>
    <row r="30" spans="1:18" ht="12.95" customHeight="1" x14ac:dyDescent="0.2">
      <c r="C30" s="2"/>
      <c r="D30" s="2"/>
      <c r="Q30" s="1"/>
    </row>
    <row r="31" spans="1:18" ht="12.95" customHeight="1" x14ac:dyDescent="0.2">
      <c r="C31" s="2"/>
      <c r="D31" s="2"/>
      <c r="Q31" s="1"/>
    </row>
    <row r="32" spans="1:18" ht="12.95" customHeight="1" x14ac:dyDescent="0.2">
      <c r="C32" s="2"/>
      <c r="D32" s="2"/>
      <c r="Q32" s="1"/>
    </row>
    <row r="33" spans="3:17" ht="12.95" customHeight="1" x14ac:dyDescent="0.2">
      <c r="C33" s="2"/>
      <c r="D33" s="2"/>
      <c r="Q33" s="1"/>
    </row>
    <row r="34" spans="3:17" ht="12.95" customHeight="1" x14ac:dyDescent="0.2">
      <c r="C34" s="2"/>
      <c r="D34" s="2"/>
    </row>
    <row r="35" spans="3:17" ht="12.95" customHeight="1" x14ac:dyDescent="0.2">
      <c r="C35" s="2"/>
      <c r="D35" s="2"/>
    </row>
    <row r="36" spans="3:17" ht="12.95" customHeight="1" x14ac:dyDescent="0.2">
      <c r="C36" s="2"/>
      <c r="D36" s="2"/>
    </row>
    <row r="37" spans="3:17" ht="12.95" customHeight="1" x14ac:dyDescent="0.2">
      <c r="C37" s="2"/>
      <c r="D37" s="2"/>
    </row>
    <row r="38" spans="3:17" ht="12.95" customHeight="1" x14ac:dyDescent="0.2">
      <c r="C38" s="2"/>
      <c r="D38" s="2"/>
    </row>
    <row r="39" spans="3:17" ht="12.95" customHeight="1" x14ac:dyDescent="0.2">
      <c r="C39" s="2"/>
      <c r="D39" s="2"/>
    </row>
    <row r="40" spans="3:17" ht="12.95" customHeight="1" x14ac:dyDescent="0.2">
      <c r="C40" s="2"/>
      <c r="D40" s="2"/>
    </row>
    <row r="41" spans="3:17" ht="12.95" customHeight="1" x14ac:dyDescent="0.2">
      <c r="C41" s="2"/>
      <c r="D41" s="2"/>
    </row>
    <row r="42" spans="3:17" ht="12.95" customHeight="1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2024-02-19T05:26:41Z</dcterms:modified>
</cp:coreProperties>
</file>