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B4D7353-4855-4698-9506-125441E67F6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9" i="1" l="1"/>
  <c r="F29" i="1"/>
  <c r="D9" i="1"/>
  <c r="C9" i="1"/>
  <c r="Q27" i="1"/>
  <c r="Q28" i="1"/>
  <c r="Q29" i="1"/>
  <c r="Q30" i="1"/>
  <c r="Q31" i="1"/>
  <c r="Q32" i="1"/>
  <c r="Q33" i="1"/>
  <c r="Q24" i="1"/>
  <c r="Q25" i="1"/>
  <c r="Q26" i="1"/>
  <c r="Q22" i="1"/>
  <c r="Q23" i="1"/>
  <c r="C21" i="1"/>
  <c r="C7" i="1"/>
  <c r="E31" i="1"/>
  <c r="F31" i="1"/>
  <c r="G31" i="1"/>
  <c r="K31" i="1"/>
  <c r="C8" i="1"/>
  <c r="E28" i="1"/>
  <c r="F28" i="1"/>
  <c r="G28" i="1"/>
  <c r="K28" i="1"/>
  <c r="E21" i="1"/>
  <c r="F21" i="1"/>
  <c r="F16" i="1"/>
  <c r="G21" i="1"/>
  <c r="I21" i="1"/>
  <c r="E33" i="1"/>
  <c r="F33" i="1"/>
  <c r="Q21" i="1"/>
  <c r="G22" i="1"/>
  <c r="E25" i="1"/>
  <c r="F25" i="1"/>
  <c r="G25" i="1"/>
  <c r="J25" i="1"/>
  <c r="G32" i="1"/>
  <c r="K32" i="1"/>
  <c r="E30" i="1"/>
  <c r="F30" i="1"/>
  <c r="G30" i="1"/>
  <c r="K30" i="1"/>
  <c r="E24" i="1"/>
  <c r="F24" i="1"/>
  <c r="G24" i="1"/>
  <c r="J24" i="1"/>
  <c r="C17" i="1"/>
  <c r="G29" i="1"/>
  <c r="K29" i="1"/>
  <c r="E23" i="1"/>
  <c r="F23" i="1"/>
  <c r="G23" i="1"/>
  <c r="K23" i="1"/>
  <c r="E22" i="1"/>
  <c r="F22" i="1"/>
  <c r="E32" i="1"/>
  <c r="F32" i="1"/>
  <c r="E27" i="1"/>
  <c r="F27" i="1"/>
  <c r="G27" i="1"/>
  <c r="K27" i="1"/>
  <c r="E26" i="1"/>
  <c r="F26" i="1"/>
  <c r="G26" i="1"/>
  <c r="J26" i="1"/>
  <c r="G33" i="1"/>
  <c r="K33" i="1"/>
  <c r="K22" i="1"/>
  <c r="C11" i="1"/>
  <c r="C12" i="1"/>
  <c r="C16" i="1" l="1"/>
  <c r="D18" i="1" s="1"/>
  <c r="O31" i="1"/>
  <c r="O25" i="1"/>
  <c r="O22" i="1"/>
  <c r="O29" i="1"/>
  <c r="O33" i="1"/>
  <c r="O26" i="1"/>
  <c r="O21" i="1"/>
  <c r="O32" i="1"/>
  <c r="O27" i="1"/>
  <c r="O23" i="1"/>
  <c r="O24" i="1"/>
  <c r="C15" i="1"/>
  <c r="F18" i="1" s="1"/>
  <c r="O28" i="1"/>
  <c r="O30" i="1"/>
  <c r="F17" i="1"/>
  <c r="C18" i="1" l="1"/>
  <c r="F19" i="1"/>
</calcChain>
</file>

<file path=xl/sharedStrings.xml><?xml version="1.0" encoding="utf-8"?>
<sst xmlns="http://schemas.openxmlformats.org/spreadsheetml/2006/main" count="78" uniqueCount="48">
  <si>
    <t>IBVS 6244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</si>
  <si>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</si>
  <si>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</si>
  <si>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</si>
  <si>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</si>
  <si>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</si>
  <si>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</si>
  <si>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</si>
  <si>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</si>
  <si>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</si>
  <si>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</si>
  <si>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</si>
  <si>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</si>
  <si>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</si>
  <si>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</si>
  <si>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</si>
  <si>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</si>
  <si>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</si>
  <si>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</si>
  <si>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</si>
  <si>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</si>
  <si>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</si>
  <si>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</si>
  <si>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</si>
  <si>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</si>
  <si>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</si>
  <si>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</si>
  <si>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</si>
  <si>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</si>
  <si>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</si>
  <si>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</si>
  <si>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</si>
  <si>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</si>
  <si>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</si>
  <si>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</si>
  <si>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</si>
  <si>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</si>
  <si>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</si>
  <si>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</si>
  <si>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</si>
  <si>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</si>
  <si>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EW</t>
  </si>
  <si>
    <t>OEJV 0137</t>
  </si>
  <si>
    <t>I</t>
  </si>
  <si>
    <t>IBVS 6010</t>
  </si>
  <si>
    <t>II</t>
  </si>
  <si>
    <t>vis</t>
  </si>
  <si>
    <t>V0594 Lyr / GSC 3540-1842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</si>
</sst>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1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3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" fontId="29" fillId="0" borderId="0" applyFont="0" applyFill="0" applyBorder="0" applyAlignment="0" applyProtection="0"/>
    <xf numFmtId="0" fontId="2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4" applyNumberFormat="0" applyFill="0" applyAlignment="0" applyProtection="0"/>
    <xf numFmtId="0" fontId="24" fillId="22" borderId="0" applyNumberFormat="0" applyBorder="0" applyAlignment="0" applyProtection="0"/>
    <xf numFmtId="0" fontId="12" fillId="0" borderId="0"/>
    <xf numFmtId="0" fontId="12" fillId="23" borderId="5" applyNumberFormat="0" applyFont="0" applyAlignment="0" applyProtection="0"/>
    <xf numFmtId="0" fontId="25" fillId="20" borderId="6" applyNumberFormat="0" applyAlignment="0" applyProtection="0"/>
    <xf numFmtId="0" fontId="26" fillId="0" borderId="0" applyNumberFormat="0" applyFill="0" applyBorder="0" applyAlignment="0" applyProtection="0"/>
    <xf numFmtId="0" fontId="29" fillId="0" borderId="7" applyNumberFormat="0" applyFont="0" applyFill="0" applyAlignment="0" applyProtection="0"/>
    <xf numFmtId="0" fontId="27" fillId="0" borderId="0" applyNumberFormat="0" applyFill="0" applyBorder="0" applyAlignment="0" applyProtection="0"/>
  </cellStyleXfs>
  <cellXfs count="34">
    <xf numFmtId="0" fontId="0" fillId="0" borderId="0" xfId="0" applyAlignment="1"/>
    <xf numFmtId="0" fontId="0" fillId="0" borderId="0" xfId="0" applyAlignment="1">
      <alignment horizontal="left"/>
    </xf>
    <xf numFmtId="0" fontId="12" fillId="0" borderId="5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6" fillId="0" borderId="0" xfId="0" applyNumberFormat="1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3" fillId="0" borderId="0" xfId="0" applyFont="1" applyAlignment="1">
      <alignment vertical="center"/>
    </xf>
    <xf numFmtId="0" fontId="28" fillId="0" borderId="0" xfId="41" applyFont="1" applyAlignment="1">
      <alignment horizontal="left" vertical="center"/>
    </xf>
    <xf numFmtId="0" fontId="28" fillId="0" borderId="0" xfId="41" applyFont="1" applyAlignment="1">
      <alignment horizontal="center" vertical="center" wrapText="1"/>
    </xf>
    <xf numFmtId="0" fontId="28" fillId="0" borderId="0" xfId="41" applyFont="1" applyAlignment="1">
      <alignment horizontal="left" vertical="center" wrapText="1"/>
    </xf>
    <xf numFmtId="0" fontId="30" fillId="0" borderId="0" xfId="0" applyFont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V0594 Lyr - O-C Diagr.</a:t>
            </a:r>
          </a:p>
        </c:rich>
      </c:tx>
      <c:layout>
        <c:manualLayout>
          <c:xMode val="edge"/>
          <c:yMode val="edge"/>
          <c:x val="0.3774436090225564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2.5000000000000001E-3</c:v>
                  </c:pt>
                  <c:pt idx="4">
                    <c:v>1E-3</c:v>
                  </c:pt>
                  <c:pt idx="5">
                    <c:v>2.8E-3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2.5000000000000001E-3</c:v>
                  </c:pt>
                  <c:pt idx="4">
                    <c:v>1E-3</c:v>
                  </c:pt>
                  <c:pt idx="5">
                    <c:v>2.8E-3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11033</c:v>
                </c:pt>
                <c:pt idx="2">
                  <c:v>11119</c:v>
                </c:pt>
                <c:pt idx="3">
                  <c:v>12072</c:v>
                </c:pt>
                <c:pt idx="4">
                  <c:v>12072.5</c:v>
                </c:pt>
                <c:pt idx="5">
                  <c:v>12103.5</c:v>
                </c:pt>
                <c:pt idx="6">
                  <c:v>18591</c:v>
                </c:pt>
                <c:pt idx="7">
                  <c:v>19111.5</c:v>
                </c:pt>
                <c:pt idx="8">
                  <c:v>19346</c:v>
                </c:pt>
                <c:pt idx="9">
                  <c:v>19431</c:v>
                </c:pt>
                <c:pt idx="10">
                  <c:v>19431.5</c:v>
                </c:pt>
                <c:pt idx="11">
                  <c:v>19432</c:v>
                </c:pt>
                <c:pt idx="12">
                  <c:v>19583.5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52-4E0F-8F79-4FB31D9F8A6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2.5000000000000001E-3</c:v>
                  </c:pt>
                  <c:pt idx="4">
                    <c:v>1E-3</c:v>
                  </c:pt>
                  <c:pt idx="5">
                    <c:v>2.8E-3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2.5000000000000001E-3</c:v>
                  </c:pt>
                  <c:pt idx="4">
                    <c:v>1E-3</c:v>
                  </c:pt>
                  <c:pt idx="5">
                    <c:v>2.8E-3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11033</c:v>
                </c:pt>
                <c:pt idx="2">
                  <c:v>11119</c:v>
                </c:pt>
                <c:pt idx="3">
                  <c:v>12072</c:v>
                </c:pt>
                <c:pt idx="4">
                  <c:v>12072.5</c:v>
                </c:pt>
                <c:pt idx="5">
                  <c:v>12103.5</c:v>
                </c:pt>
                <c:pt idx="6">
                  <c:v>18591</c:v>
                </c:pt>
                <c:pt idx="7">
                  <c:v>19111.5</c:v>
                </c:pt>
                <c:pt idx="8">
                  <c:v>19346</c:v>
                </c:pt>
                <c:pt idx="9">
                  <c:v>19431</c:v>
                </c:pt>
                <c:pt idx="10">
                  <c:v>19431.5</c:v>
                </c:pt>
                <c:pt idx="11">
                  <c:v>19432</c:v>
                </c:pt>
                <c:pt idx="12">
                  <c:v>19583.5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-0.12800099999731174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52-4E0F-8F79-4FB31D9F8A6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2.5000000000000001E-3</c:v>
                  </c:pt>
                  <c:pt idx="4">
                    <c:v>1E-3</c:v>
                  </c:pt>
                  <c:pt idx="5">
                    <c:v>2.8E-3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2.5000000000000001E-3</c:v>
                  </c:pt>
                  <c:pt idx="4">
                    <c:v>1E-3</c:v>
                  </c:pt>
                  <c:pt idx="5">
                    <c:v>2.8E-3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11033</c:v>
                </c:pt>
                <c:pt idx="2">
                  <c:v>11119</c:v>
                </c:pt>
                <c:pt idx="3">
                  <c:v>12072</c:v>
                </c:pt>
                <c:pt idx="4">
                  <c:v>12072.5</c:v>
                </c:pt>
                <c:pt idx="5">
                  <c:v>12103.5</c:v>
                </c:pt>
                <c:pt idx="6">
                  <c:v>18591</c:v>
                </c:pt>
                <c:pt idx="7">
                  <c:v>19111.5</c:v>
                </c:pt>
                <c:pt idx="8">
                  <c:v>19346</c:v>
                </c:pt>
                <c:pt idx="9">
                  <c:v>19431</c:v>
                </c:pt>
                <c:pt idx="10">
                  <c:v>19431.5</c:v>
                </c:pt>
                <c:pt idx="11">
                  <c:v>19432</c:v>
                </c:pt>
                <c:pt idx="12">
                  <c:v>19583.5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-2.8244000000995584E-2</c:v>
                </c:pt>
                <c:pt idx="4">
                  <c:v>-3.0944999998610001E-2</c:v>
                </c:pt>
                <c:pt idx="5">
                  <c:v>-2.9806999998982064E-2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152-4E0F-8F79-4FB31D9F8A6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2.5000000000000001E-3</c:v>
                  </c:pt>
                  <c:pt idx="4">
                    <c:v>1E-3</c:v>
                  </c:pt>
                  <c:pt idx="5">
                    <c:v>2.8E-3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2.5000000000000001E-3</c:v>
                  </c:pt>
                  <c:pt idx="4">
                    <c:v>1E-3</c:v>
                  </c:pt>
                  <c:pt idx="5">
                    <c:v>2.8E-3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11033</c:v>
                </c:pt>
                <c:pt idx="2">
                  <c:v>11119</c:v>
                </c:pt>
                <c:pt idx="3">
                  <c:v>12072</c:v>
                </c:pt>
                <c:pt idx="4">
                  <c:v>12072.5</c:v>
                </c:pt>
                <c:pt idx="5">
                  <c:v>12103.5</c:v>
                </c:pt>
                <c:pt idx="6">
                  <c:v>18591</c:v>
                </c:pt>
                <c:pt idx="7">
                  <c:v>19111.5</c:v>
                </c:pt>
                <c:pt idx="8">
                  <c:v>19346</c:v>
                </c:pt>
                <c:pt idx="9">
                  <c:v>19431</c:v>
                </c:pt>
                <c:pt idx="10">
                  <c:v>19431.5</c:v>
                </c:pt>
                <c:pt idx="11">
                  <c:v>19432</c:v>
                </c:pt>
                <c:pt idx="12">
                  <c:v>19583.5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-4.037600000447128E-2</c:v>
                </c:pt>
                <c:pt idx="2">
                  <c:v>-4.1627999999036547E-2</c:v>
                </c:pt>
                <c:pt idx="6">
                  <c:v>4.0717999996559229E-2</c:v>
                </c:pt>
                <c:pt idx="7">
                  <c:v>4.1877000003296416E-2</c:v>
                </c:pt>
                <c:pt idx="8">
                  <c:v>3.5607999998319428E-2</c:v>
                </c:pt>
                <c:pt idx="9">
                  <c:v>3.8037999998778105E-2</c:v>
                </c:pt>
                <c:pt idx="10">
                  <c:v>3.5937000000558328E-2</c:v>
                </c:pt>
                <c:pt idx="11">
                  <c:v>3.5936000000219792E-2</c:v>
                </c:pt>
                <c:pt idx="12">
                  <c:v>3.6832999998296145E-2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152-4E0F-8F79-4FB31D9F8A6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2.5000000000000001E-3</c:v>
                  </c:pt>
                  <c:pt idx="4">
                    <c:v>1E-3</c:v>
                  </c:pt>
                  <c:pt idx="5">
                    <c:v>2.8E-3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2.5000000000000001E-3</c:v>
                  </c:pt>
                  <c:pt idx="4">
                    <c:v>1E-3</c:v>
                  </c:pt>
                  <c:pt idx="5">
                    <c:v>2.8E-3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11033</c:v>
                </c:pt>
                <c:pt idx="2">
                  <c:v>11119</c:v>
                </c:pt>
                <c:pt idx="3">
                  <c:v>12072</c:v>
                </c:pt>
                <c:pt idx="4">
                  <c:v>12072.5</c:v>
                </c:pt>
                <c:pt idx="5">
                  <c:v>12103.5</c:v>
                </c:pt>
                <c:pt idx="6">
                  <c:v>18591</c:v>
                </c:pt>
                <c:pt idx="7">
                  <c:v>19111.5</c:v>
                </c:pt>
                <c:pt idx="8">
                  <c:v>19346</c:v>
                </c:pt>
                <c:pt idx="9">
                  <c:v>19431</c:v>
                </c:pt>
                <c:pt idx="10">
                  <c:v>19431.5</c:v>
                </c:pt>
                <c:pt idx="11">
                  <c:v>19432</c:v>
                </c:pt>
                <c:pt idx="12">
                  <c:v>19583.5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152-4E0F-8F79-4FB31D9F8A6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2.5000000000000001E-3</c:v>
                  </c:pt>
                  <c:pt idx="4">
                    <c:v>1E-3</c:v>
                  </c:pt>
                  <c:pt idx="5">
                    <c:v>2.8E-3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2.5000000000000001E-3</c:v>
                  </c:pt>
                  <c:pt idx="4">
                    <c:v>1E-3</c:v>
                  </c:pt>
                  <c:pt idx="5">
                    <c:v>2.8E-3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11033</c:v>
                </c:pt>
                <c:pt idx="2">
                  <c:v>11119</c:v>
                </c:pt>
                <c:pt idx="3">
                  <c:v>12072</c:v>
                </c:pt>
                <c:pt idx="4">
                  <c:v>12072.5</c:v>
                </c:pt>
                <c:pt idx="5">
                  <c:v>12103.5</c:v>
                </c:pt>
                <c:pt idx="6">
                  <c:v>18591</c:v>
                </c:pt>
                <c:pt idx="7">
                  <c:v>19111.5</c:v>
                </c:pt>
                <c:pt idx="8">
                  <c:v>19346</c:v>
                </c:pt>
                <c:pt idx="9">
                  <c:v>19431</c:v>
                </c:pt>
                <c:pt idx="10">
                  <c:v>19431.5</c:v>
                </c:pt>
                <c:pt idx="11">
                  <c:v>19432</c:v>
                </c:pt>
                <c:pt idx="12">
                  <c:v>19583.5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152-4E0F-8F79-4FB31D9F8A6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2.5000000000000001E-3</c:v>
                  </c:pt>
                  <c:pt idx="4">
                    <c:v>1E-3</c:v>
                  </c:pt>
                  <c:pt idx="5">
                    <c:v>2.8E-3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2.5000000000000001E-3</c:v>
                  </c:pt>
                  <c:pt idx="4">
                    <c:v>1E-3</c:v>
                  </c:pt>
                  <c:pt idx="5">
                    <c:v>2.8E-3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11033</c:v>
                </c:pt>
                <c:pt idx="2">
                  <c:v>11119</c:v>
                </c:pt>
                <c:pt idx="3">
                  <c:v>12072</c:v>
                </c:pt>
                <c:pt idx="4">
                  <c:v>12072.5</c:v>
                </c:pt>
                <c:pt idx="5">
                  <c:v>12103.5</c:v>
                </c:pt>
                <c:pt idx="6">
                  <c:v>18591</c:v>
                </c:pt>
                <c:pt idx="7">
                  <c:v>19111.5</c:v>
                </c:pt>
                <c:pt idx="8">
                  <c:v>19346</c:v>
                </c:pt>
                <c:pt idx="9">
                  <c:v>19431</c:v>
                </c:pt>
                <c:pt idx="10">
                  <c:v>19431.5</c:v>
                </c:pt>
                <c:pt idx="11">
                  <c:v>19432</c:v>
                </c:pt>
                <c:pt idx="12">
                  <c:v>19583.5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152-4E0F-8F79-4FB31D9F8A6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11033</c:v>
                </c:pt>
                <c:pt idx="2">
                  <c:v>11119</c:v>
                </c:pt>
                <c:pt idx="3">
                  <c:v>12072</c:v>
                </c:pt>
                <c:pt idx="4">
                  <c:v>12072.5</c:v>
                </c:pt>
                <c:pt idx="5">
                  <c:v>12103.5</c:v>
                </c:pt>
                <c:pt idx="6">
                  <c:v>18591</c:v>
                </c:pt>
                <c:pt idx="7">
                  <c:v>19111.5</c:v>
                </c:pt>
                <c:pt idx="8">
                  <c:v>19346</c:v>
                </c:pt>
                <c:pt idx="9">
                  <c:v>19431</c:v>
                </c:pt>
                <c:pt idx="10">
                  <c:v>19431.5</c:v>
                </c:pt>
                <c:pt idx="11">
                  <c:v>19432</c:v>
                </c:pt>
                <c:pt idx="12">
                  <c:v>19583.5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-0.1442416419909843</c:v>
                </c:pt>
                <c:pt idx="1">
                  <c:v>-4.0100481272801441E-2</c:v>
                </c:pt>
                <c:pt idx="2">
                  <c:v>-3.9288685231852999E-2</c:v>
                </c:pt>
                <c:pt idx="3">
                  <c:v>-3.0292852359482439E-2</c:v>
                </c:pt>
                <c:pt idx="4">
                  <c:v>-3.0288132615058319E-2</c:v>
                </c:pt>
                <c:pt idx="5">
                  <c:v>-2.9995508460762946E-2</c:v>
                </c:pt>
                <c:pt idx="6">
                  <c:v>3.1243175442179388E-2</c:v>
                </c:pt>
                <c:pt idx="7">
                  <c:v>3.6156429387687122E-2</c:v>
                </c:pt>
                <c:pt idx="8">
                  <c:v>3.8369989522598874E-2</c:v>
                </c:pt>
                <c:pt idx="9">
                  <c:v>3.9172346074699077E-2</c:v>
                </c:pt>
                <c:pt idx="10">
                  <c:v>3.9177065819123197E-2</c:v>
                </c:pt>
                <c:pt idx="11">
                  <c:v>3.9181785563547317E-2</c:v>
                </c:pt>
                <c:pt idx="12">
                  <c:v>4.0611868124055345E-2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152-4E0F-8F79-4FB31D9F8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50456"/>
        <c:axId val="1"/>
      </c:scatterChart>
      <c:valAx>
        <c:axId val="83155045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1550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13533834586466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V0594 Lyr - O-C Diagr.</a:t>
            </a:r>
          </a:p>
        </c:rich>
      </c:tx>
      <c:layout>
        <c:manualLayout>
          <c:xMode val="edge"/>
          <c:yMode val="edge"/>
          <c:x val="0.37687750742868853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994189017784567"/>
          <c:w val="0.81982102193163175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2.5000000000000001E-3</c:v>
                  </c:pt>
                  <c:pt idx="4">
                    <c:v>1E-3</c:v>
                  </c:pt>
                  <c:pt idx="5">
                    <c:v>2.8E-3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2.5000000000000001E-3</c:v>
                  </c:pt>
                  <c:pt idx="4">
                    <c:v>1E-3</c:v>
                  </c:pt>
                  <c:pt idx="5">
                    <c:v>2.8E-3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11033</c:v>
                </c:pt>
                <c:pt idx="2">
                  <c:v>11119</c:v>
                </c:pt>
                <c:pt idx="3">
                  <c:v>12072</c:v>
                </c:pt>
                <c:pt idx="4">
                  <c:v>12072.5</c:v>
                </c:pt>
                <c:pt idx="5">
                  <c:v>12103.5</c:v>
                </c:pt>
                <c:pt idx="6">
                  <c:v>18591</c:v>
                </c:pt>
                <c:pt idx="7">
                  <c:v>19111.5</c:v>
                </c:pt>
                <c:pt idx="8">
                  <c:v>19346</c:v>
                </c:pt>
                <c:pt idx="9">
                  <c:v>19431</c:v>
                </c:pt>
                <c:pt idx="10">
                  <c:v>19431.5</c:v>
                </c:pt>
                <c:pt idx="11">
                  <c:v>19432</c:v>
                </c:pt>
                <c:pt idx="12">
                  <c:v>19583.5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C6-42F8-8E0B-20E2615E0C6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2.5000000000000001E-3</c:v>
                  </c:pt>
                  <c:pt idx="4">
                    <c:v>1E-3</c:v>
                  </c:pt>
                  <c:pt idx="5">
                    <c:v>2.8E-3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2.5000000000000001E-3</c:v>
                  </c:pt>
                  <c:pt idx="4">
                    <c:v>1E-3</c:v>
                  </c:pt>
                  <c:pt idx="5">
                    <c:v>2.8E-3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11033</c:v>
                </c:pt>
                <c:pt idx="2">
                  <c:v>11119</c:v>
                </c:pt>
                <c:pt idx="3">
                  <c:v>12072</c:v>
                </c:pt>
                <c:pt idx="4">
                  <c:v>12072.5</c:v>
                </c:pt>
                <c:pt idx="5">
                  <c:v>12103.5</c:v>
                </c:pt>
                <c:pt idx="6">
                  <c:v>18591</c:v>
                </c:pt>
                <c:pt idx="7">
                  <c:v>19111.5</c:v>
                </c:pt>
                <c:pt idx="8">
                  <c:v>19346</c:v>
                </c:pt>
                <c:pt idx="9">
                  <c:v>19431</c:v>
                </c:pt>
                <c:pt idx="10">
                  <c:v>19431.5</c:v>
                </c:pt>
                <c:pt idx="11">
                  <c:v>19432</c:v>
                </c:pt>
                <c:pt idx="12">
                  <c:v>19583.5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-0.12800099999731174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C6-42F8-8E0B-20E2615E0C6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2.5000000000000001E-3</c:v>
                  </c:pt>
                  <c:pt idx="4">
                    <c:v>1E-3</c:v>
                  </c:pt>
                  <c:pt idx="5">
                    <c:v>2.8E-3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2.5000000000000001E-3</c:v>
                  </c:pt>
                  <c:pt idx="4">
                    <c:v>1E-3</c:v>
                  </c:pt>
                  <c:pt idx="5">
                    <c:v>2.8E-3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11033</c:v>
                </c:pt>
                <c:pt idx="2">
                  <c:v>11119</c:v>
                </c:pt>
                <c:pt idx="3">
                  <c:v>12072</c:v>
                </c:pt>
                <c:pt idx="4">
                  <c:v>12072.5</c:v>
                </c:pt>
                <c:pt idx="5">
                  <c:v>12103.5</c:v>
                </c:pt>
                <c:pt idx="6">
                  <c:v>18591</c:v>
                </c:pt>
                <c:pt idx="7">
                  <c:v>19111.5</c:v>
                </c:pt>
                <c:pt idx="8">
                  <c:v>19346</c:v>
                </c:pt>
                <c:pt idx="9">
                  <c:v>19431</c:v>
                </c:pt>
                <c:pt idx="10">
                  <c:v>19431.5</c:v>
                </c:pt>
                <c:pt idx="11">
                  <c:v>19432</c:v>
                </c:pt>
                <c:pt idx="12">
                  <c:v>19583.5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-2.8244000000995584E-2</c:v>
                </c:pt>
                <c:pt idx="4">
                  <c:v>-3.0944999998610001E-2</c:v>
                </c:pt>
                <c:pt idx="5">
                  <c:v>-2.9806999998982064E-2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C6-42F8-8E0B-20E2615E0C6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2.5000000000000001E-3</c:v>
                  </c:pt>
                  <c:pt idx="4">
                    <c:v>1E-3</c:v>
                  </c:pt>
                  <c:pt idx="5">
                    <c:v>2.8E-3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2.5000000000000001E-3</c:v>
                  </c:pt>
                  <c:pt idx="4">
                    <c:v>1E-3</c:v>
                  </c:pt>
                  <c:pt idx="5">
                    <c:v>2.8E-3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11033</c:v>
                </c:pt>
                <c:pt idx="2">
                  <c:v>11119</c:v>
                </c:pt>
                <c:pt idx="3">
                  <c:v>12072</c:v>
                </c:pt>
                <c:pt idx="4">
                  <c:v>12072.5</c:v>
                </c:pt>
                <c:pt idx="5">
                  <c:v>12103.5</c:v>
                </c:pt>
                <c:pt idx="6">
                  <c:v>18591</c:v>
                </c:pt>
                <c:pt idx="7">
                  <c:v>19111.5</c:v>
                </c:pt>
                <c:pt idx="8">
                  <c:v>19346</c:v>
                </c:pt>
                <c:pt idx="9">
                  <c:v>19431</c:v>
                </c:pt>
                <c:pt idx="10">
                  <c:v>19431.5</c:v>
                </c:pt>
                <c:pt idx="11">
                  <c:v>19432</c:v>
                </c:pt>
                <c:pt idx="12">
                  <c:v>19583.5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-4.037600000447128E-2</c:v>
                </c:pt>
                <c:pt idx="2">
                  <c:v>-4.1627999999036547E-2</c:v>
                </c:pt>
                <c:pt idx="6">
                  <c:v>4.0717999996559229E-2</c:v>
                </c:pt>
                <c:pt idx="7">
                  <c:v>4.1877000003296416E-2</c:v>
                </c:pt>
                <c:pt idx="8">
                  <c:v>3.5607999998319428E-2</c:v>
                </c:pt>
                <c:pt idx="9">
                  <c:v>3.8037999998778105E-2</c:v>
                </c:pt>
                <c:pt idx="10">
                  <c:v>3.5937000000558328E-2</c:v>
                </c:pt>
                <c:pt idx="11">
                  <c:v>3.5936000000219792E-2</c:v>
                </c:pt>
                <c:pt idx="12">
                  <c:v>3.6832999998296145E-2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C6-42F8-8E0B-20E2615E0C6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2.5000000000000001E-3</c:v>
                  </c:pt>
                  <c:pt idx="4">
                    <c:v>1E-3</c:v>
                  </c:pt>
                  <c:pt idx="5">
                    <c:v>2.8E-3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2.5000000000000001E-3</c:v>
                  </c:pt>
                  <c:pt idx="4">
                    <c:v>1E-3</c:v>
                  </c:pt>
                  <c:pt idx="5">
                    <c:v>2.8E-3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11033</c:v>
                </c:pt>
                <c:pt idx="2">
                  <c:v>11119</c:v>
                </c:pt>
                <c:pt idx="3">
                  <c:v>12072</c:v>
                </c:pt>
                <c:pt idx="4">
                  <c:v>12072.5</c:v>
                </c:pt>
                <c:pt idx="5">
                  <c:v>12103.5</c:v>
                </c:pt>
                <c:pt idx="6">
                  <c:v>18591</c:v>
                </c:pt>
                <c:pt idx="7">
                  <c:v>19111.5</c:v>
                </c:pt>
                <c:pt idx="8">
                  <c:v>19346</c:v>
                </c:pt>
                <c:pt idx="9">
                  <c:v>19431</c:v>
                </c:pt>
                <c:pt idx="10">
                  <c:v>19431.5</c:v>
                </c:pt>
                <c:pt idx="11">
                  <c:v>19432</c:v>
                </c:pt>
                <c:pt idx="12">
                  <c:v>19583.5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BC6-42F8-8E0B-20E2615E0C6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2.5000000000000001E-3</c:v>
                  </c:pt>
                  <c:pt idx="4">
                    <c:v>1E-3</c:v>
                  </c:pt>
                  <c:pt idx="5">
                    <c:v>2.8E-3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2.5000000000000001E-3</c:v>
                  </c:pt>
                  <c:pt idx="4">
                    <c:v>1E-3</c:v>
                  </c:pt>
                  <c:pt idx="5">
                    <c:v>2.8E-3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11033</c:v>
                </c:pt>
                <c:pt idx="2">
                  <c:v>11119</c:v>
                </c:pt>
                <c:pt idx="3">
                  <c:v>12072</c:v>
                </c:pt>
                <c:pt idx="4">
                  <c:v>12072.5</c:v>
                </c:pt>
                <c:pt idx="5">
                  <c:v>12103.5</c:v>
                </c:pt>
                <c:pt idx="6">
                  <c:v>18591</c:v>
                </c:pt>
                <c:pt idx="7">
                  <c:v>19111.5</c:v>
                </c:pt>
                <c:pt idx="8">
                  <c:v>19346</c:v>
                </c:pt>
                <c:pt idx="9">
                  <c:v>19431</c:v>
                </c:pt>
                <c:pt idx="10">
                  <c:v>19431.5</c:v>
                </c:pt>
                <c:pt idx="11">
                  <c:v>19432</c:v>
                </c:pt>
                <c:pt idx="12">
                  <c:v>19583.5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BC6-42F8-8E0B-20E2615E0C6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2.5000000000000001E-3</c:v>
                  </c:pt>
                  <c:pt idx="4">
                    <c:v>1E-3</c:v>
                  </c:pt>
                  <c:pt idx="5">
                    <c:v>2.8E-3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2.5000000000000001E-3</c:v>
                  </c:pt>
                  <c:pt idx="4">
                    <c:v>1E-3</c:v>
                  </c:pt>
                  <c:pt idx="5">
                    <c:v>2.8E-3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11033</c:v>
                </c:pt>
                <c:pt idx="2">
                  <c:v>11119</c:v>
                </c:pt>
                <c:pt idx="3">
                  <c:v>12072</c:v>
                </c:pt>
                <c:pt idx="4">
                  <c:v>12072.5</c:v>
                </c:pt>
                <c:pt idx="5">
                  <c:v>12103.5</c:v>
                </c:pt>
                <c:pt idx="6">
                  <c:v>18591</c:v>
                </c:pt>
                <c:pt idx="7">
                  <c:v>19111.5</c:v>
                </c:pt>
                <c:pt idx="8">
                  <c:v>19346</c:v>
                </c:pt>
                <c:pt idx="9">
                  <c:v>19431</c:v>
                </c:pt>
                <c:pt idx="10">
                  <c:v>19431.5</c:v>
                </c:pt>
                <c:pt idx="11">
                  <c:v>19432</c:v>
                </c:pt>
                <c:pt idx="12">
                  <c:v>19583.5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BC6-42F8-8E0B-20E2615E0C6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11033</c:v>
                </c:pt>
                <c:pt idx="2">
                  <c:v>11119</c:v>
                </c:pt>
                <c:pt idx="3">
                  <c:v>12072</c:v>
                </c:pt>
                <c:pt idx="4">
                  <c:v>12072.5</c:v>
                </c:pt>
                <c:pt idx="5">
                  <c:v>12103.5</c:v>
                </c:pt>
                <c:pt idx="6">
                  <c:v>18591</c:v>
                </c:pt>
                <c:pt idx="7">
                  <c:v>19111.5</c:v>
                </c:pt>
                <c:pt idx="8">
                  <c:v>19346</c:v>
                </c:pt>
                <c:pt idx="9">
                  <c:v>19431</c:v>
                </c:pt>
                <c:pt idx="10">
                  <c:v>19431.5</c:v>
                </c:pt>
                <c:pt idx="11">
                  <c:v>19432</c:v>
                </c:pt>
                <c:pt idx="12">
                  <c:v>19583.5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-0.1442416419909843</c:v>
                </c:pt>
                <c:pt idx="1">
                  <c:v>-4.0100481272801441E-2</c:v>
                </c:pt>
                <c:pt idx="2">
                  <c:v>-3.9288685231852999E-2</c:v>
                </c:pt>
                <c:pt idx="3">
                  <c:v>-3.0292852359482439E-2</c:v>
                </c:pt>
                <c:pt idx="4">
                  <c:v>-3.0288132615058319E-2</c:v>
                </c:pt>
                <c:pt idx="5">
                  <c:v>-2.9995508460762946E-2</c:v>
                </c:pt>
                <c:pt idx="6">
                  <c:v>3.1243175442179388E-2</c:v>
                </c:pt>
                <c:pt idx="7">
                  <c:v>3.6156429387687122E-2</c:v>
                </c:pt>
                <c:pt idx="8">
                  <c:v>3.8369989522598874E-2</c:v>
                </c:pt>
                <c:pt idx="9">
                  <c:v>3.9172346074699077E-2</c:v>
                </c:pt>
                <c:pt idx="10">
                  <c:v>3.9177065819123197E-2</c:v>
                </c:pt>
                <c:pt idx="11">
                  <c:v>3.9181785563547317E-2</c:v>
                </c:pt>
                <c:pt idx="12">
                  <c:v>4.0611868124055345E-2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BC6-42F8-8E0B-20E2615E0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48296"/>
        <c:axId val="1"/>
      </c:scatterChart>
      <c:valAx>
        <c:axId val="831548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1548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25557053116105"/>
          <c:y val="0.92419947506561673"/>
          <c:w val="0.6276285734553450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C623D57F-5BC6-A59C-88C9-F722D65B49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457200</xdr:colOff>
      <xdr:row>0</xdr:row>
      <xdr:rowOff>0</xdr:rowOff>
    </xdr:from>
    <xdr:to>
      <xdr:col>26</xdr:col>
      <xdr:colOff>628650</xdr:colOff>
      <xdr:row>19</xdr:row>
      <xdr:rowOff>9525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C3658D05-E862-D79B-6FAD-7A2F0B144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33" t="s">
        <v>47</v>
      </c>
    </row>
    <row r="2" spans="1:6" s="5" customFormat="1" ht="12.95" customHeight="1" x14ac:dyDescent="0.2">
      <c r="A2" s="5" t="s">
        <v>28</v>
      </c>
      <c r="B2" s="2" t="s">
        <v>41</v>
      </c>
      <c r="D2" s="6"/>
    </row>
    <row r="3" spans="1:6" s="5" customFormat="1" ht="12.95" customHeight="1" thickBot="1" x14ac:dyDescent="0.25"/>
    <row r="4" spans="1:6" s="5" customFormat="1" ht="12.95" customHeight="1" thickTop="1" thickBot="1" x14ac:dyDescent="0.25">
      <c r="A4" s="7" t="s">
        <v>4</v>
      </c>
      <c r="C4" s="8">
        <v>52583.978999999999</v>
      </c>
      <c r="D4" s="9">
        <v>0.25600200000000001</v>
      </c>
    </row>
    <row r="5" spans="1:6" s="5" customFormat="1" ht="12.95" customHeight="1" thickTop="1" x14ac:dyDescent="0.2">
      <c r="A5" s="10" t="s">
        <v>33</v>
      </c>
      <c r="C5" s="11">
        <v>-9.5</v>
      </c>
      <c r="D5" s="5" t="s">
        <v>34</v>
      </c>
    </row>
    <row r="6" spans="1:6" s="5" customFormat="1" ht="12.95" customHeight="1" x14ac:dyDescent="0.2">
      <c r="A6" s="7" t="s">
        <v>5</v>
      </c>
    </row>
    <row r="7" spans="1:6" s="5" customFormat="1" ht="12.95" customHeight="1" x14ac:dyDescent="0.2">
      <c r="A7" s="5" t="s">
        <v>6</v>
      </c>
      <c r="C7" s="5">
        <f>+C4</f>
        <v>52583.978999999999</v>
      </c>
    </row>
    <row r="8" spans="1:6" s="5" customFormat="1" ht="12.95" customHeight="1" x14ac:dyDescent="0.2">
      <c r="A8" s="5" t="s">
        <v>7</v>
      </c>
      <c r="C8" s="5">
        <f>+D4</f>
        <v>0.25600200000000001</v>
      </c>
    </row>
    <row r="9" spans="1:6" s="5" customFormat="1" ht="12.95" customHeight="1" x14ac:dyDescent="0.2">
      <c r="A9" s="12" t="s">
        <v>37</v>
      </c>
      <c r="B9" s="13">
        <v>22</v>
      </c>
      <c r="C9" s="14" t="str">
        <f>"F"&amp;B9</f>
        <v>F22</v>
      </c>
      <c r="D9" s="15" t="str">
        <f>"G"&amp;B9</f>
        <v>G22</v>
      </c>
    </row>
    <row r="10" spans="1:6" s="5" customFormat="1" ht="12.95" customHeight="1" thickBot="1" x14ac:dyDescent="0.25">
      <c r="C10" s="16" t="s">
        <v>24</v>
      </c>
      <c r="D10" s="16" t="s">
        <v>25</v>
      </c>
    </row>
    <row r="11" spans="1:6" s="5" customFormat="1" ht="12.95" customHeight="1" x14ac:dyDescent="0.2">
      <c r="A11" s="5" t="s">
        <v>20</v>
      </c>
      <c r="C11" s="15">
        <f ca="1">INTERCEPT(INDIRECT($D$9):G992,INDIRECT($C$9):F992)</f>
        <v>-0.14424636173540842</v>
      </c>
      <c r="D11" s="6"/>
    </row>
    <row r="12" spans="1:6" s="5" customFormat="1" ht="12.95" customHeight="1" x14ac:dyDescent="0.2">
      <c r="A12" s="5" t="s">
        <v>21</v>
      </c>
      <c r="C12" s="15">
        <f ca="1">SLOPE(INDIRECT($D$9):G992,INDIRECT($C$9):F992)</f>
        <v>9.4394888482377386E-6</v>
      </c>
      <c r="D12" s="6"/>
    </row>
    <row r="13" spans="1:6" s="5" customFormat="1" ht="12.95" customHeight="1" x14ac:dyDescent="0.2">
      <c r="A13" s="5" t="s">
        <v>23</v>
      </c>
      <c r="C13" s="6" t="s">
        <v>18</v>
      </c>
    </row>
    <row r="14" spans="1:6" s="5" customFormat="1" ht="12.95" customHeight="1" x14ac:dyDescent="0.2"/>
    <row r="15" spans="1:6" s="5" customFormat="1" ht="12.95" customHeight="1" x14ac:dyDescent="0.2">
      <c r="A15" s="17" t="s">
        <v>22</v>
      </c>
      <c r="C15" s="18">
        <f ca="1">(C7+C11)+(C8+C12)*INT(MAX(F21:F3533))</f>
        <v>57597.306773148382</v>
      </c>
      <c r="E15" s="19" t="s">
        <v>38</v>
      </c>
      <c r="F15" s="11">
        <v>1</v>
      </c>
    </row>
    <row r="16" spans="1:6" s="5" customFormat="1" ht="12.95" customHeight="1" x14ac:dyDescent="0.2">
      <c r="A16" s="7" t="s">
        <v>8</v>
      </c>
      <c r="C16" s="20">
        <f ca="1">+C8+C12</f>
        <v>0.25601143948884825</v>
      </c>
      <c r="E16" s="19" t="s">
        <v>35</v>
      </c>
      <c r="F16" s="21">
        <f ca="1">NOW()+15018.5+$C$5/24</f>
        <v>60359.800061805552</v>
      </c>
    </row>
    <row r="17" spans="1:18" s="5" customFormat="1" ht="12.95" customHeight="1" thickBot="1" x14ac:dyDescent="0.25">
      <c r="A17" s="19" t="s">
        <v>32</v>
      </c>
      <c r="C17" s="5">
        <f>COUNT(C21:C2191)</f>
        <v>13</v>
      </c>
      <c r="E17" s="19" t="s">
        <v>39</v>
      </c>
      <c r="F17" s="21">
        <f ca="1">ROUND(2*(F16-$C$7)/$C$8,0)/2+F15</f>
        <v>30375</v>
      </c>
    </row>
    <row r="18" spans="1:18" s="5" customFormat="1" ht="12.95" customHeight="1" thickTop="1" thickBot="1" x14ac:dyDescent="0.25">
      <c r="A18" s="7" t="s">
        <v>9</v>
      </c>
      <c r="C18" s="22">
        <f ca="1">+C15</f>
        <v>57597.306773148382</v>
      </c>
      <c r="D18" s="23">
        <f ca="1">+C16</f>
        <v>0.25601143948884825</v>
      </c>
      <c r="E18" s="19" t="s">
        <v>40</v>
      </c>
      <c r="F18" s="15">
        <f ca="1">ROUND(2*(F16-$C$15)/$C$16,0)/2+F15</f>
        <v>10791.5</v>
      </c>
    </row>
    <row r="19" spans="1:18" s="5" customFormat="1" ht="12.95" customHeight="1" thickTop="1" x14ac:dyDescent="0.2">
      <c r="E19" s="19" t="s">
        <v>36</v>
      </c>
      <c r="F19" s="24">
        <f ca="1">+$C$15+$C$16*F18-15018.5-$C$5/24</f>
        <v>45341.950055725625</v>
      </c>
    </row>
    <row r="20" spans="1:18" s="5" customFormat="1" ht="12.95" customHeight="1" thickBot="1" x14ac:dyDescent="0.25">
      <c r="A20" s="16" t="s">
        <v>10</v>
      </c>
      <c r="B20" s="16" t="s">
        <v>11</v>
      </c>
      <c r="C20" s="16" t="s">
        <v>12</v>
      </c>
      <c r="D20" s="16" t="s">
        <v>17</v>
      </c>
      <c r="E20" s="16" t="s">
        <v>13</v>
      </c>
      <c r="F20" s="16" t="s">
        <v>14</v>
      </c>
      <c r="G20" s="16" t="s">
        <v>15</v>
      </c>
      <c r="H20" s="25" t="s">
        <v>3</v>
      </c>
      <c r="I20" s="25" t="s">
        <v>46</v>
      </c>
      <c r="J20" s="25" t="s">
        <v>1</v>
      </c>
      <c r="K20" s="25" t="s">
        <v>2</v>
      </c>
      <c r="L20" s="25" t="s">
        <v>29</v>
      </c>
      <c r="M20" s="25" t="s">
        <v>30</v>
      </c>
      <c r="N20" s="25" t="s">
        <v>31</v>
      </c>
      <c r="O20" s="25" t="s">
        <v>27</v>
      </c>
      <c r="P20" s="26" t="s">
        <v>26</v>
      </c>
      <c r="Q20" s="16" t="s">
        <v>19</v>
      </c>
    </row>
    <row r="21" spans="1:18" s="5" customFormat="1" ht="12.95" customHeight="1" x14ac:dyDescent="0.2">
      <c r="A21" s="5" t="s">
        <v>16</v>
      </c>
      <c r="C21" s="27">
        <f>+C4</f>
        <v>52583.978999999999</v>
      </c>
      <c r="D21" s="27" t="s">
        <v>18</v>
      </c>
      <c r="E21" s="5">
        <f t="shared" ref="E21:E26" si="0">+(C21-C$7)/C$8</f>
        <v>0</v>
      </c>
      <c r="F21" s="5">
        <f>ROUND(2*E21,0)/2+0.5</f>
        <v>0.5</v>
      </c>
      <c r="G21" s="5">
        <f t="shared" ref="G21:G26" si="1">+C21-(C$7+F21*C$8)</f>
        <v>-0.12800099999731174</v>
      </c>
      <c r="I21" s="5">
        <f>+G21</f>
        <v>-0.12800099999731174</v>
      </c>
      <c r="O21" s="5">
        <f t="shared" ref="O21:O26" ca="1" si="2">+C$11+C$12*$F21</f>
        <v>-0.1442416419909843</v>
      </c>
      <c r="Q21" s="28">
        <f t="shared" ref="Q21:Q26" si="3">+C21-15018.5</f>
        <v>37565.478999999999</v>
      </c>
    </row>
    <row r="22" spans="1:18" s="5" customFormat="1" ht="12.95" customHeight="1" x14ac:dyDescent="0.2">
      <c r="A22" s="29" t="s">
        <v>42</v>
      </c>
      <c r="B22" s="4" t="s">
        <v>43</v>
      </c>
      <c r="C22" s="3">
        <v>55408.408689999997</v>
      </c>
      <c r="D22" s="3">
        <v>0</v>
      </c>
      <c r="E22" s="5">
        <f t="shared" si="0"/>
        <v>11032.842282482157</v>
      </c>
      <c r="F22" s="5">
        <f t="shared" ref="F22:F33" si="4">ROUND(2*E22,0)/2</f>
        <v>11033</v>
      </c>
      <c r="G22" s="5">
        <f t="shared" si="1"/>
        <v>-4.037600000447128E-2</v>
      </c>
      <c r="K22" s="5">
        <f>+G22</f>
        <v>-4.037600000447128E-2</v>
      </c>
      <c r="O22" s="5">
        <f t="shared" ca="1" si="2"/>
        <v>-4.0100481272801441E-2</v>
      </c>
      <c r="Q22" s="28">
        <f t="shared" si="3"/>
        <v>40389.908689999997</v>
      </c>
    </row>
    <row r="23" spans="1:18" s="5" customFormat="1" ht="12.95" customHeight="1" x14ac:dyDescent="0.2">
      <c r="A23" s="29" t="s">
        <v>42</v>
      </c>
      <c r="B23" s="4" t="s">
        <v>43</v>
      </c>
      <c r="C23" s="3">
        <v>55430.423609999998</v>
      </c>
      <c r="D23" s="3">
        <v>5.0000000000000001E-4</v>
      </c>
      <c r="E23" s="5">
        <f t="shared" si="0"/>
        <v>11118.837391895369</v>
      </c>
      <c r="F23" s="5">
        <f t="shared" si="4"/>
        <v>11119</v>
      </c>
      <c r="G23" s="5">
        <f t="shared" si="1"/>
        <v>-4.1627999999036547E-2</v>
      </c>
      <c r="K23" s="5">
        <f>+G23</f>
        <v>-4.1627999999036547E-2</v>
      </c>
      <c r="O23" s="5">
        <f t="shared" ca="1" si="2"/>
        <v>-3.9288685231852999E-2</v>
      </c>
      <c r="Q23" s="28">
        <f t="shared" si="3"/>
        <v>40411.923609999998</v>
      </c>
    </row>
    <row r="24" spans="1:18" s="5" customFormat="1" ht="12.95" customHeight="1" x14ac:dyDescent="0.2">
      <c r="A24" s="3" t="s">
        <v>44</v>
      </c>
      <c r="B24" s="4" t="s">
        <v>43</v>
      </c>
      <c r="C24" s="3">
        <v>55674.406900000002</v>
      </c>
      <c r="D24" s="3">
        <v>2.5000000000000001E-3</v>
      </c>
      <c r="E24" s="5">
        <f t="shared" si="0"/>
        <v>12071.889672736941</v>
      </c>
      <c r="F24" s="5">
        <f t="shared" si="4"/>
        <v>12072</v>
      </c>
      <c r="G24" s="5">
        <f t="shared" si="1"/>
        <v>-2.8244000000995584E-2</v>
      </c>
      <c r="J24" s="5">
        <f>+G24</f>
        <v>-2.8244000000995584E-2</v>
      </c>
      <c r="O24" s="5">
        <f t="shared" ca="1" si="2"/>
        <v>-3.0292852359482439E-2</v>
      </c>
      <c r="Q24" s="28">
        <f t="shared" si="3"/>
        <v>40655.906900000002</v>
      </c>
      <c r="R24" s="5" t="s">
        <v>1</v>
      </c>
    </row>
    <row r="25" spans="1:18" s="5" customFormat="1" ht="12.95" customHeight="1" x14ac:dyDescent="0.2">
      <c r="A25" s="3" t="s">
        <v>44</v>
      </c>
      <c r="B25" s="4" t="s">
        <v>45</v>
      </c>
      <c r="C25" s="3">
        <v>55674.532200000001</v>
      </c>
      <c r="D25" s="3">
        <v>1E-3</v>
      </c>
      <c r="E25" s="5">
        <f t="shared" si="0"/>
        <v>12072.379122038117</v>
      </c>
      <c r="F25" s="5">
        <f t="shared" si="4"/>
        <v>12072.5</v>
      </c>
      <c r="G25" s="5">
        <f t="shared" si="1"/>
        <v>-3.0944999998610001E-2</v>
      </c>
      <c r="J25" s="5">
        <f>+G25</f>
        <v>-3.0944999998610001E-2</v>
      </c>
      <c r="O25" s="5">
        <f t="shared" ca="1" si="2"/>
        <v>-3.0288132615058319E-2</v>
      </c>
      <c r="Q25" s="28">
        <f t="shared" si="3"/>
        <v>40656.032200000001</v>
      </c>
      <c r="R25" s="5" t="s">
        <v>1</v>
      </c>
    </row>
    <row r="26" spans="1:18" s="5" customFormat="1" ht="12.95" customHeight="1" x14ac:dyDescent="0.2">
      <c r="A26" s="3" t="s">
        <v>44</v>
      </c>
      <c r="B26" s="4" t="s">
        <v>45</v>
      </c>
      <c r="C26" s="3">
        <v>55682.469400000002</v>
      </c>
      <c r="D26" s="3">
        <v>2.8E-3</v>
      </c>
      <c r="E26" s="5">
        <f t="shared" si="0"/>
        <v>12103.38356731589</v>
      </c>
      <c r="F26" s="5">
        <f t="shared" si="4"/>
        <v>12103.5</v>
      </c>
      <c r="G26" s="5">
        <f t="shared" si="1"/>
        <v>-2.9806999998982064E-2</v>
      </c>
      <c r="J26" s="5">
        <f>+G26</f>
        <v>-2.9806999998982064E-2</v>
      </c>
      <c r="O26" s="5">
        <f t="shared" ca="1" si="2"/>
        <v>-2.9995508460762946E-2</v>
      </c>
      <c r="Q26" s="28">
        <f t="shared" si="3"/>
        <v>40663.969400000002</v>
      </c>
      <c r="R26" s="5" t="s">
        <v>1</v>
      </c>
    </row>
    <row r="27" spans="1:18" s="5" customFormat="1" ht="12.95" customHeight="1" x14ac:dyDescent="0.2">
      <c r="A27" s="30" t="s">
        <v>0</v>
      </c>
      <c r="B27" s="31" t="s">
        <v>43</v>
      </c>
      <c r="C27" s="32">
        <v>57343.352899999998</v>
      </c>
      <c r="D27" s="32">
        <v>5.0000000000000001E-4</v>
      </c>
      <c r="E27" s="5">
        <f t="shared" ref="E27:E33" si="5">+(C27-C$7)/C$8</f>
        <v>18591.159053444888</v>
      </c>
      <c r="F27" s="5">
        <f t="shared" si="4"/>
        <v>18591</v>
      </c>
      <c r="G27" s="5">
        <f t="shared" ref="G27:G33" si="6">+C27-(C$7+F27*C$8)</f>
        <v>4.0717999996559229E-2</v>
      </c>
      <c r="K27" s="5">
        <f t="shared" ref="K27:K33" si="7">+G27</f>
        <v>4.0717999996559229E-2</v>
      </c>
      <c r="O27" s="5">
        <f t="shared" ref="O27:O33" ca="1" si="8">+C$11+C$12*$F27</f>
        <v>3.1243175442179388E-2</v>
      </c>
      <c r="Q27" s="28">
        <f t="shared" ref="Q27:Q33" si="9">+C27-15018.5</f>
        <v>42324.852899999998</v>
      </c>
      <c r="R27" s="5" t="s">
        <v>2</v>
      </c>
    </row>
    <row r="28" spans="1:18" s="5" customFormat="1" ht="12.95" customHeight="1" x14ac:dyDescent="0.2">
      <c r="A28" s="30" t="s">
        <v>0</v>
      </c>
      <c r="B28" s="31" t="s">
        <v>43</v>
      </c>
      <c r="C28" s="32">
        <v>57476.6031</v>
      </c>
      <c r="D28" s="32">
        <v>2.0000000000000001E-4</v>
      </c>
      <c r="E28" s="5">
        <f t="shared" si="5"/>
        <v>19111.663580753277</v>
      </c>
      <c r="F28" s="5">
        <f t="shared" si="4"/>
        <v>19111.5</v>
      </c>
      <c r="G28" s="5">
        <f t="shared" si="6"/>
        <v>4.1877000003296416E-2</v>
      </c>
      <c r="K28" s="5">
        <f t="shared" si="7"/>
        <v>4.1877000003296416E-2</v>
      </c>
      <c r="O28" s="5">
        <f t="shared" ca="1" si="8"/>
        <v>3.6156429387687122E-2</v>
      </c>
      <c r="Q28" s="28">
        <f t="shared" si="9"/>
        <v>42458.1031</v>
      </c>
      <c r="R28" s="5" t="s">
        <v>2</v>
      </c>
    </row>
    <row r="29" spans="1:18" s="5" customFormat="1" ht="12.95" customHeight="1" x14ac:dyDescent="0.2">
      <c r="A29" s="30" t="s">
        <v>0</v>
      </c>
      <c r="B29" s="31" t="s">
        <v>43</v>
      </c>
      <c r="C29" s="32">
        <v>57536.629300000001</v>
      </c>
      <c r="D29" s="32">
        <v>5.0000000000000001E-4</v>
      </c>
      <c r="E29" s="5">
        <f t="shared" si="5"/>
        <v>19346.139092663343</v>
      </c>
      <c r="F29" s="5">
        <f t="shared" si="4"/>
        <v>19346</v>
      </c>
      <c r="G29" s="5">
        <f t="shared" si="6"/>
        <v>3.5607999998319428E-2</v>
      </c>
      <c r="K29" s="5">
        <f t="shared" si="7"/>
        <v>3.5607999998319428E-2</v>
      </c>
      <c r="O29" s="5">
        <f t="shared" ca="1" si="8"/>
        <v>3.8369989522598874E-2</v>
      </c>
      <c r="Q29" s="28">
        <f t="shared" si="9"/>
        <v>42518.129300000001</v>
      </c>
      <c r="R29" s="5" t="s">
        <v>2</v>
      </c>
    </row>
    <row r="30" spans="1:18" s="5" customFormat="1" ht="12.95" customHeight="1" x14ac:dyDescent="0.2">
      <c r="A30" s="30" t="s">
        <v>0</v>
      </c>
      <c r="B30" s="31" t="s">
        <v>43</v>
      </c>
      <c r="C30" s="32">
        <v>57558.391900000002</v>
      </c>
      <c r="D30" s="32">
        <v>8.0000000000000004E-4</v>
      </c>
      <c r="E30" s="5">
        <f t="shared" si="5"/>
        <v>19431.148584776693</v>
      </c>
      <c r="F30" s="5">
        <f t="shared" si="4"/>
        <v>19431</v>
      </c>
      <c r="G30" s="5">
        <f t="shared" si="6"/>
        <v>3.8037999998778105E-2</v>
      </c>
      <c r="K30" s="5">
        <f t="shared" si="7"/>
        <v>3.8037999998778105E-2</v>
      </c>
      <c r="O30" s="5">
        <f t="shared" ca="1" si="8"/>
        <v>3.9172346074699077E-2</v>
      </c>
      <c r="Q30" s="28">
        <f t="shared" si="9"/>
        <v>42539.891900000002</v>
      </c>
      <c r="R30" s="5" t="s">
        <v>2</v>
      </c>
    </row>
    <row r="31" spans="1:18" s="5" customFormat="1" ht="12.95" customHeight="1" x14ac:dyDescent="0.2">
      <c r="A31" s="30" t="s">
        <v>0</v>
      </c>
      <c r="B31" s="31" t="s">
        <v>43</v>
      </c>
      <c r="C31" s="32">
        <v>57558.517800000001</v>
      </c>
      <c r="D31" s="32">
        <v>2.0000000000000001E-4</v>
      </c>
      <c r="E31" s="5">
        <f t="shared" si="5"/>
        <v>19431.640377809556</v>
      </c>
      <c r="F31" s="5">
        <f t="shared" si="4"/>
        <v>19431.5</v>
      </c>
      <c r="G31" s="5">
        <f t="shared" si="6"/>
        <v>3.5937000000558328E-2</v>
      </c>
      <c r="K31" s="5">
        <f t="shared" si="7"/>
        <v>3.5937000000558328E-2</v>
      </c>
      <c r="O31" s="5">
        <f t="shared" ca="1" si="8"/>
        <v>3.9177065819123197E-2</v>
      </c>
      <c r="Q31" s="28">
        <f t="shared" si="9"/>
        <v>42540.017800000001</v>
      </c>
      <c r="R31" s="5" t="s">
        <v>2</v>
      </c>
    </row>
    <row r="32" spans="1:18" s="5" customFormat="1" ht="12.95" customHeight="1" x14ac:dyDescent="0.2">
      <c r="A32" s="30" t="s">
        <v>0</v>
      </c>
      <c r="B32" s="31" t="s">
        <v>43</v>
      </c>
      <c r="C32" s="32">
        <v>57558.645799999998</v>
      </c>
      <c r="D32" s="32">
        <v>2.9999999999999997E-4</v>
      </c>
      <c r="E32" s="5">
        <f t="shared" si="5"/>
        <v>19432.140373903323</v>
      </c>
      <c r="F32" s="5">
        <f t="shared" si="4"/>
        <v>19432</v>
      </c>
      <c r="G32" s="5">
        <f t="shared" si="6"/>
        <v>3.5936000000219792E-2</v>
      </c>
      <c r="K32" s="5">
        <f t="shared" si="7"/>
        <v>3.5936000000219792E-2</v>
      </c>
      <c r="O32" s="5">
        <f t="shared" ca="1" si="8"/>
        <v>3.9181785563547317E-2</v>
      </c>
      <c r="Q32" s="28">
        <f t="shared" si="9"/>
        <v>42540.145799999998</v>
      </c>
      <c r="R32" s="5" t="s">
        <v>2</v>
      </c>
    </row>
    <row r="33" spans="1:18" s="5" customFormat="1" ht="12.95" customHeight="1" x14ac:dyDescent="0.2">
      <c r="A33" s="30" t="s">
        <v>0</v>
      </c>
      <c r="B33" s="31" t="s">
        <v>43</v>
      </c>
      <c r="C33" s="32">
        <v>57597.430999999997</v>
      </c>
      <c r="D33" s="32">
        <v>4.0000000000000002E-4</v>
      </c>
      <c r="E33" s="5">
        <f t="shared" si="5"/>
        <v>19583.643877782193</v>
      </c>
      <c r="F33" s="5">
        <f t="shared" si="4"/>
        <v>19583.5</v>
      </c>
      <c r="G33" s="5">
        <f t="shared" si="6"/>
        <v>3.6832999998296145E-2</v>
      </c>
      <c r="K33" s="5">
        <f t="shared" si="7"/>
        <v>3.6832999998296145E-2</v>
      </c>
      <c r="O33" s="5">
        <f t="shared" ca="1" si="8"/>
        <v>4.0611868124055345E-2</v>
      </c>
      <c r="Q33" s="28">
        <f t="shared" si="9"/>
        <v>42578.930999999997</v>
      </c>
      <c r="R33" s="5" t="s">
        <v>2</v>
      </c>
    </row>
    <row r="34" spans="1:18" s="5" customFormat="1" ht="12.95" customHeight="1" x14ac:dyDescent="0.2">
      <c r="C34" s="27"/>
      <c r="D34" s="27"/>
    </row>
    <row r="35" spans="1:18" s="5" customFormat="1" ht="12.95" customHeight="1" x14ac:dyDescent="0.2">
      <c r="C35" s="27"/>
      <c r="D35" s="27"/>
    </row>
    <row r="36" spans="1:18" s="5" customFormat="1" ht="12.95" customHeight="1" x14ac:dyDescent="0.2">
      <c r="C36" s="27"/>
      <c r="D36" s="27"/>
    </row>
    <row r="37" spans="1:18" s="5" customFormat="1" ht="12.95" customHeight="1" x14ac:dyDescent="0.2">
      <c r="C37" s="27"/>
      <c r="D37" s="27"/>
    </row>
    <row r="38" spans="1:18" s="5" customFormat="1" ht="12.95" customHeight="1" x14ac:dyDescent="0.2">
      <c r="C38" s="27"/>
      <c r="D38" s="27"/>
    </row>
    <row r="39" spans="1:18" s="5" customFormat="1" ht="12.95" customHeight="1" x14ac:dyDescent="0.2">
      <c r="C39" s="27"/>
      <c r="D39" s="27"/>
    </row>
    <row r="40" spans="1:18" s="5" customFormat="1" ht="12.95" customHeight="1" x14ac:dyDescent="0.2">
      <c r="C40" s="27"/>
      <c r="D40" s="27"/>
    </row>
    <row r="41" spans="1:18" s="5" customFormat="1" ht="12.95" customHeight="1" x14ac:dyDescent="0.2">
      <c r="C41" s="27"/>
      <c r="D41" s="27"/>
    </row>
    <row r="42" spans="1:18" s="5" customFormat="1" ht="12.95" customHeight="1" x14ac:dyDescent="0.2">
      <c r="C42" s="27"/>
      <c r="D42" s="27"/>
    </row>
    <row r="43" spans="1:18" s="5" customFormat="1" ht="12.95" customHeight="1" x14ac:dyDescent="0.2">
      <c r="C43" s="27"/>
      <c r="D43" s="27"/>
    </row>
    <row r="44" spans="1:18" s="5" customFormat="1" ht="12.95" customHeight="1" x14ac:dyDescent="0.2">
      <c r="C44" s="27"/>
      <c r="D44" s="27"/>
    </row>
    <row r="45" spans="1:18" s="5" customFormat="1" ht="12.95" customHeight="1" x14ac:dyDescent="0.2">
      <c r="C45" s="27"/>
      <c r="D45" s="27"/>
    </row>
    <row r="46" spans="1:18" s="5" customFormat="1" ht="12.95" customHeight="1" x14ac:dyDescent="0.2">
      <c r="C46" s="27"/>
      <c r="D46" s="27"/>
    </row>
    <row r="47" spans="1:18" s="5" customFormat="1" ht="12.95" customHeight="1" x14ac:dyDescent="0.2">
      <c r="C47" s="27"/>
      <c r="D47" s="27"/>
    </row>
    <row r="48" spans="1:18" s="5" customFormat="1" ht="12.95" customHeight="1" x14ac:dyDescent="0.2">
      <c r="C48" s="27"/>
      <c r="D48" s="27"/>
    </row>
    <row r="49" spans="3:4" s="5" customFormat="1" ht="12.95" customHeight="1" x14ac:dyDescent="0.2">
      <c r="C49" s="27"/>
      <c r="D49" s="27"/>
    </row>
    <row r="50" spans="3:4" s="5" customFormat="1" ht="12.95" customHeight="1" x14ac:dyDescent="0.2">
      <c r="C50" s="27"/>
      <c r="D50" s="27"/>
    </row>
    <row r="51" spans="3:4" s="5" customFormat="1" ht="12.95" customHeight="1" x14ac:dyDescent="0.2">
      <c r="C51" s="27"/>
      <c r="D51" s="27"/>
    </row>
    <row r="52" spans="3:4" s="5" customFormat="1" ht="12.95" customHeight="1" x14ac:dyDescent="0.2">
      <c r="C52" s="27"/>
      <c r="D52" s="27"/>
    </row>
    <row r="53" spans="3:4" s="5" customFormat="1" ht="12.95" customHeight="1" x14ac:dyDescent="0.2">
      <c r="C53" s="27"/>
      <c r="D53" s="27"/>
    </row>
    <row r="54" spans="3:4" s="5" customFormat="1" ht="12.95" customHeight="1" x14ac:dyDescent="0.2">
      <c r="C54" s="27"/>
      <c r="D54" s="27"/>
    </row>
    <row r="55" spans="3:4" s="5" customFormat="1" ht="12.95" customHeight="1" x14ac:dyDescent="0.2">
      <c r="C55" s="27"/>
      <c r="D55" s="27"/>
    </row>
    <row r="56" spans="3:4" s="5" customFormat="1" ht="12.95" customHeight="1" x14ac:dyDescent="0.2">
      <c r="C56" s="27"/>
      <c r="D56" s="27"/>
    </row>
    <row r="57" spans="3:4" s="5" customFormat="1" ht="12.95" customHeight="1" x14ac:dyDescent="0.2">
      <c r="C57" s="27"/>
      <c r="D57" s="27"/>
    </row>
    <row r="58" spans="3:4" s="5" customFormat="1" ht="12.95" customHeight="1" x14ac:dyDescent="0.2">
      <c r="C58" s="27"/>
      <c r="D58" s="27"/>
    </row>
    <row r="59" spans="3:4" s="5" customFormat="1" ht="12.95" customHeight="1" x14ac:dyDescent="0.2">
      <c r="C59" s="27"/>
      <c r="D59" s="27"/>
    </row>
    <row r="60" spans="3:4" s="5" customFormat="1" ht="12.95" customHeight="1" x14ac:dyDescent="0.2">
      <c r="C60" s="27"/>
      <c r="D60" s="27"/>
    </row>
    <row r="61" spans="3:4" s="5" customFormat="1" ht="12.95" customHeight="1" x14ac:dyDescent="0.2">
      <c r="C61" s="27"/>
      <c r="D61" s="27"/>
    </row>
    <row r="62" spans="3:4" s="5" customFormat="1" ht="12.95" customHeight="1" x14ac:dyDescent="0.2">
      <c r="C62" s="27"/>
      <c r="D62" s="27"/>
    </row>
    <row r="63" spans="3:4" s="5" customFormat="1" ht="12.95" customHeight="1" x14ac:dyDescent="0.2">
      <c r="C63" s="27"/>
      <c r="D63" s="27"/>
    </row>
    <row r="64" spans="3:4" s="5" customFormat="1" ht="12.95" customHeight="1" x14ac:dyDescent="0.2">
      <c r="C64" s="27"/>
      <c r="D64" s="27"/>
    </row>
    <row r="65" spans="3:4" s="5" customFormat="1" ht="12.95" customHeight="1" x14ac:dyDescent="0.2">
      <c r="C65" s="27"/>
      <c r="D65" s="27"/>
    </row>
    <row r="66" spans="3:4" s="5" customFormat="1" ht="12.95" customHeight="1" x14ac:dyDescent="0.2">
      <c r="C66" s="27"/>
      <c r="D66" s="27"/>
    </row>
    <row r="67" spans="3:4" s="5" customFormat="1" ht="12.95" customHeight="1" x14ac:dyDescent="0.2">
      <c r="C67" s="27"/>
      <c r="D67" s="27"/>
    </row>
    <row r="68" spans="3:4" s="5" customFormat="1" ht="12.95" customHeight="1" x14ac:dyDescent="0.2">
      <c r="C68" s="27"/>
      <c r="D68" s="27"/>
    </row>
    <row r="69" spans="3:4" s="5" customFormat="1" ht="12.95" customHeight="1" x14ac:dyDescent="0.2">
      <c r="C69" s="27"/>
      <c r="D69" s="27"/>
    </row>
    <row r="70" spans="3:4" s="5" customFormat="1" ht="12.95" customHeight="1" x14ac:dyDescent="0.2">
      <c r="C70" s="27"/>
      <c r="D70" s="27"/>
    </row>
    <row r="71" spans="3:4" s="5" customFormat="1" ht="12.95" customHeight="1" x14ac:dyDescent="0.2">
      <c r="C71" s="27"/>
      <c r="D71" s="27"/>
    </row>
    <row r="72" spans="3:4" s="5" customFormat="1" ht="12.95" customHeight="1" x14ac:dyDescent="0.2">
      <c r="C72" s="27"/>
      <c r="D72" s="27"/>
    </row>
    <row r="73" spans="3:4" s="5" customFormat="1" ht="12.95" customHeight="1" x14ac:dyDescent="0.2">
      <c r="C73" s="27"/>
      <c r="D73" s="27"/>
    </row>
    <row r="74" spans="3:4" s="5" customFormat="1" ht="12.95" customHeight="1" x14ac:dyDescent="0.2">
      <c r="C74" s="27"/>
      <c r="D74" s="27"/>
    </row>
    <row r="75" spans="3:4" s="5" customFormat="1" ht="12.95" customHeight="1" x14ac:dyDescent="0.2">
      <c r="C75" s="27"/>
      <c r="D75" s="27"/>
    </row>
    <row r="76" spans="3:4" s="5" customFormat="1" ht="12.95" customHeight="1" x14ac:dyDescent="0.2">
      <c r="C76" s="27"/>
      <c r="D76" s="27"/>
    </row>
    <row r="77" spans="3:4" s="5" customFormat="1" ht="12.95" customHeight="1" x14ac:dyDescent="0.2">
      <c r="C77" s="27"/>
      <c r="D77" s="27"/>
    </row>
    <row r="78" spans="3:4" s="5" customFormat="1" ht="12.95" customHeight="1" x14ac:dyDescent="0.2">
      <c r="C78" s="27"/>
      <c r="D78" s="27"/>
    </row>
    <row r="79" spans="3:4" s="5" customFormat="1" ht="12.95" customHeight="1" x14ac:dyDescent="0.2">
      <c r="C79" s="27"/>
      <c r="D79" s="27"/>
    </row>
    <row r="80" spans="3:4" s="5" customFormat="1" ht="12.95" customHeight="1" x14ac:dyDescent="0.2">
      <c r="C80" s="27"/>
      <c r="D80" s="27"/>
    </row>
    <row r="81" spans="3:4" s="5" customFormat="1" ht="12.95" customHeight="1" x14ac:dyDescent="0.2">
      <c r="C81" s="27"/>
      <c r="D81" s="27"/>
    </row>
    <row r="82" spans="3:4" s="5" customFormat="1" ht="12.95" customHeight="1" x14ac:dyDescent="0.2">
      <c r="C82" s="27"/>
      <c r="D82" s="27"/>
    </row>
    <row r="83" spans="3:4" s="5" customFormat="1" ht="12.95" customHeight="1" x14ac:dyDescent="0.2">
      <c r="C83" s="27"/>
      <c r="D83" s="27"/>
    </row>
    <row r="84" spans="3:4" s="5" customFormat="1" ht="12.95" customHeight="1" x14ac:dyDescent="0.2">
      <c r="C84" s="27"/>
      <c r="D84" s="27"/>
    </row>
    <row r="85" spans="3:4" s="5" customFormat="1" ht="12.95" customHeight="1" x14ac:dyDescent="0.2">
      <c r="C85" s="27"/>
      <c r="D85" s="27"/>
    </row>
    <row r="86" spans="3:4" s="5" customFormat="1" ht="12.95" customHeight="1" x14ac:dyDescent="0.2">
      <c r="C86" s="27"/>
      <c r="D86" s="27"/>
    </row>
    <row r="87" spans="3:4" s="5" customFormat="1" ht="12.95" customHeight="1" x14ac:dyDescent="0.2">
      <c r="C87" s="27"/>
      <c r="D87" s="27"/>
    </row>
    <row r="88" spans="3:4" s="5" customFormat="1" ht="12.95" customHeight="1" x14ac:dyDescent="0.2">
      <c r="C88" s="27"/>
      <c r="D88" s="27"/>
    </row>
    <row r="89" spans="3:4" s="5" customFormat="1" ht="12.95" customHeight="1" x14ac:dyDescent="0.2">
      <c r="C89" s="27"/>
      <c r="D89" s="27"/>
    </row>
    <row r="90" spans="3:4" s="5" customFormat="1" ht="12.95" customHeight="1" x14ac:dyDescent="0.2">
      <c r="C90" s="27"/>
      <c r="D90" s="27"/>
    </row>
    <row r="91" spans="3:4" s="5" customFormat="1" ht="12.95" customHeight="1" x14ac:dyDescent="0.2">
      <c r="C91" s="27"/>
      <c r="D91" s="27"/>
    </row>
    <row r="92" spans="3:4" s="5" customFormat="1" ht="12.95" customHeight="1" x14ac:dyDescent="0.2">
      <c r="C92" s="27"/>
      <c r="D92" s="27"/>
    </row>
    <row r="93" spans="3:4" s="5" customFormat="1" ht="12.95" customHeight="1" x14ac:dyDescent="0.2">
      <c r="C93" s="27"/>
      <c r="D93" s="27"/>
    </row>
    <row r="94" spans="3:4" s="5" customFormat="1" ht="12.95" customHeight="1" x14ac:dyDescent="0.2">
      <c r="C94" s="27"/>
      <c r="D94" s="27"/>
    </row>
    <row r="95" spans="3:4" s="5" customFormat="1" ht="12.95" customHeight="1" x14ac:dyDescent="0.2">
      <c r="C95" s="27"/>
      <c r="D95" s="27"/>
    </row>
    <row r="96" spans="3:4" s="5" customFormat="1" ht="12.95" customHeight="1" x14ac:dyDescent="0.2">
      <c r="C96" s="27"/>
      <c r="D96" s="27"/>
    </row>
    <row r="97" spans="3:4" s="5" customFormat="1" ht="12.95" customHeight="1" x14ac:dyDescent="0.2">
      <c r="C97" s="27"/>
      <c r="D97" s="27"/>
    </row>
    <row r="98" spans="3:4" s="5" customFormat="1" ht="12.95" customHeight="1" x14ac:dyDescent="0.2">
      <c r="C98" s="27"/>
      <c r="D98" s="27"/>
    </row>
    <row r="99" spans="3:4" s="5" customFormat="1" ht="12.95" customHeight="1" x14ac:dyDescent="0.2">
      <c r="C99" s="27"/>
      <c r="D99" s="27"/>
    </row>
    <row r="100" spans="3:4" s="5" customFormat="1" ht="12.95" customHeight="1" x14ac:dyDescent="0.2">
      <c r="C100" s="27"/>
      <c r="D100" s="27"/>
    </row>
    <row r="101" spans="3:4" s="5" customFormat="1" ht="12.95" customHeight="1" x14ac:dyDescent="0.2">
      <c r="C101" s="27"/>
      <c r="D101" s="27"/>
    </row>
    <row r="102" spans="3:4" s="5" customFormat="1" ht="12.95" customHeight="1" x14ac:dyDescent="0.2">
      <c r="C102" s="27"/>
      <c r="D102" s="27"/>
    </row>
    <row r="103" spans="3:4" s="5" customFormat="1" ht="12.95" customHeight="1" x14ac:dyDescent="0.2">
      <c r="C103" s="27"/>
      <c r="D103" s="27"/>
    </row>
    <row r="104" spans="3:4" s="5" customFormat="1" ht="12.95" customHeight="1" x14ac:dyDescent="0.2">
      <c r="C104" s="27"/>
      <c r="D104" s="27"/>
    </row>
    <row r="105" spans="3:4" s="5" customFormat="1" ht="12.95" customHeight="1" x14ac:dyDescent="0.2">
      <c r="C105" s="27"/>
      <c r="D105" s="27"/>
    </row>
    <row r="106" spans="3:4" s="5" customFormat="1" ht="12.95" customHeight="1" x14ac:dyDescent="0.2">
      <c r="C106" s="27"/>
      <c r="D106" s="27"/>
    </row>
    <row r="107" spans="3:4" s="5" customFormat="1" ht="12.95" customHeight="1" x14ac:dyDescent="0.2">
      <c r="C107" s="27"/>
      <c r="D107" s="27"/>
    </row>
    <row r="108" spans="3:4" s="5" customFormat="1" ht="12.95" customHeight="1" x14ac:dyDescent="0.2">
      <c r="C108" s="27"/>
      <c r="D108" s="27"/>
    </row>
    <row r="109" spans="3:4" s="5" customFormat="1" ht="12.95" customHeight="1" x14ac:dyDescent="0.2">
      <c r="C109" s="27"/>
      <c r="D109" s="27"/>
    </row>
    <row r="110" spans="3:4" s="5" customFormat="1" ht="12.95" customHeight="1" x14ac:dyDescent="0.2">
      <c r="C110" s="27"/>
      <c r="D110" s="27"/>
    </row>
    <row r="111" spans="3:4" s="5" customFormat="1" ht="12.95" customHeight="1" x14ac:dyDescent="0.2">
      <c r="C111" s="27"/>
      <c r="D111" s="27"/>
    </row>
    <row r="112" spans="3:4" s="5" customFormat="1" ht="12.95" customHeight="1" x14ac:dyDescent="0.2">
      <c r="C112" s="27"/>
      <c r="D112" s="27"/>
    </row>
    <row r="113" spans="3:4" s="5" customFormat="1" ht="12.95" customHeight="1" x14ac:dyDescent="0.2">
      <c r="C113" s="27"/>
      <c r="D113" s="27"/>
    </row>
    <row r="114" spans="3:4" s="5" customFormat="1" ht="12.95" customHeight="1" x14ac:dyDescent="0.2">
      <c r="C114" s="27"/>
      <c r="D114" s="27"/>
    </row>
    <row r="115" spans="3:4" s="5" customFormat="1" ht="12.95" customHeight="1" x14ac:dyDescent="0.2">
      <c r="C115" s="27"/>
      <c r="D115" s="27"/>
    </row>
    <row r="116" spans="3:4" s="5" customFormat="1" ht="12.95" customHeight="1" x14ac:dyDescent="0.2">
      <c r="C116" s="27"/>
      <c r="D116" s="27"/>
    </row>
    <row r="117" spans="3:4" s="5" customFormat="1" ht="12.95" customHeight="1" x14ac:dyDescent="0.2">
      <c r="C117" s="27"/>
      <c r="D117" s="27"/>
    </row>
    <row r="118" spans="3:4" s="5" customFormat="1" ht="12.95" customHeight="1" x14ac:dyDescent="0.2">
      <c r="C118" s="27"/>
      <c r="D118" s="27"/>
    </row>
    <row r="119" spans="3:4" s="5" customFormat="1" ht="12.95" customHeight="1" x14ac:dyDescent="0.2">
      <c r="C119" s="27"/>
      <c r="D119" s="27"/>
    </row>
    <row r="120" spans="3:4" s="5" customFormat="1" ht="12.95" customHeight="1" x14ac:dyDescent="0.2">
      <c r="C120" s="27"/>
      <c r="D120" s="27"/>
    </row>
    <row r="121" spans="3:4" s="5" customFormat="1" ht="12.95" customHeight="1" x14ac:dyDescent="0.2">
      <c r="C121" s="27"/>
      <c r="D121" s="27"/>
    </row>
    <row r="122" spans="3:4" s="5" customFormat="1" ht="12.95" customHeight="1" x14ac:dyDescent="0.2">
      <c r="C122" s="27"/>
      <c r="D122" s="27"/>
    </row>
    <row r="123" spans="3:4" s="5" customFormat="1" ht="12.95" customHeight="1" x14ac:dyDescent="0.2">
      <c r="C123" s="27"/>
      <c r="D123" s="27"/>
    </row>
    <row r="124" spans="3:4" s="5" customFormat="1" ht="12.95" customHeight="1" x14ac:dyDescent="0.2">
      <c r="C124" s="27"/>
      <c r="D124" s="27"/>
    </row>
    <row r="125" spans="3:4" s="5" customFormat="1" ht="12.95" customHeight="1" x14ac:dyDescent="0.2">
      <c r="C125" s="27"/>
      <c r="D125" s="27"/>
    </row>
    <row r="126" spans="3:4" s="5" customFormat="1" ht="12.95" customHeight="1" x14ac:dyDescent="0.2">
      <c r="C126" s="27"/>
      <c r="D126" s="27"/>
    </row>
    <row r="127" spans="3:4" s="5" customFormat="1" ht="12.95" customHeight="1" x14ac:dyDescent="0.2">
      <c r="C127" s="27"/>
      <c r="D127" s="27"/>
    </row>
    <row r="128" spans="3:4" s="5" customFormat="1" ht="12.95" customHeight="1" x14ac:dyDescent="0.2">
      <c r="C128" s="27"/>
      <c r="D128" s="27"/>
    </row>
    <row r="129" spans="3:4" s="5" customFormat="1" ht="12.95" customHeight="1" x14ac:dyDescent="0.2">
      <c r="C129" s="27"/>
      <c r="D129" s="27"/>
    </row>
    <row r="130" spans="3:4" s="5" customFormat="1" ht="12.95" customHeight="1" x14ac:dyDescent="0.2">
      <c r="C130" s="27"/>
      <c r="D130" s="27"/>
    </row>
    <row r="131" spans="3:4" s="5" customFormat="1" ht="12.95" customHeight="1" x14ac:dyDescent="0.2">
      <c r="C131" s="27"/>
      <c r="D131" s="27"/>
    </row>
    <row r="132" spans="3:4" s="5" customFormat="1" ht="12.95" customHeight="1" x14ac:dyDescent="0.2">
      <c r="C132" s="27"/>
      <c r="D132" s="27"/>
    </row>
    <row r="133" spans="3:4" s="5" customFormat="1" ht="12.95" customHeight="1" x14ac:dyDescent="0.2">
      <c r="C133" s="27"/>
      <c r="D133" s="27"/>
    </row>
    <row r="134" spans="3:4" s="5" customFormat="1" ht="12.95" customHeight="1" x14ac:dyDescent="0.2">
      <c r="C134" s="27"/>
      <c r="D134" s="27"/>
    </row>
    <row r="135" spans="3:4" s="5" customFormat="1" ht="12.95" customHeight="1" x14ac:dyDescent="0.2">
      <c r="C135" s="27"/>
      <c r="D135" s="27"/>
    </row>
    <row r="136" spans="3:4" s="5" customFormat="1" ht="12.95" customHeight="1" x14ac:dyDescent="0.2">
      <c r="C136" s="27"/>
      <c r="D136" s="27"/>
    </row>
    <row r="137" spans="3:4" s="5" customFormat="1" ht="12.95" customHeight="1" x14ac:dyDescent="0.2">
      <c r="C137" s="27"/>
      <c r="D137" s="27"/>
    </row>
    <row r="138" spans="3:4" s="5" customFormat="1" ht="12.95" customHeight="1" x14ac:dyDescent="0.2">
      <c r="C138" s="27"/>
      <c r="D138" s="27"/>
    </row>
    <row r="139" spans="3:4" s="5" customFormat="1" ht="12.95" customHeight="1" x14ac:dyDescent="0.2">
      <c r="C139" s="27"/>
      <c r="D139" s="27"/>
    </row>
    <row r="140" spans="3:4" s="5" customFormat="1" ht="12.95" customHeight="1" x14ac:dyDescent="0.2">
      <c r="C140" s="27"/>
      <c r="D140" s="27"/>
    </row>
    <row r="141" spans="3:4" s="5" customFormat="1" ht="12.95" customHeight="1" x14ac:dyDescent="0.2">
      <c r="C141" s="27"/>
      <c r="D141" s="27"/>
    </row>
    <row r="142" spans="3:4" s="5" customFormat="1" ht="12.95" customHeight="1" x14ac:dyDescent="0.2">
      <c r="C142" s="27"/>
      <c r="D142" s="27"/>
    </row>
    <row r="143" spans="3:4" s="5" customFormat="1" ht="12.95" customHeight="1" x14ac:dyDescent="0.2">
      <c r="C143" s="27"/>
      <c r="D143" s="27"/>
    </row>
    <row r="144" spans="3:4" s="5" customFormat="1" ht="12.95" customHeight="1" x14ac:dyDescent="0.2">
      <c r="C144" s="27"/>
      <c r="D144" s="27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5" type="noConversion"/>
  <hyperlinks>
    <hyperlink ref="H63735" r:id="rId1" display="http://vsolj.cetus-net.org/bulletin.html"/>
    <hyperlink ref="H63728" r:id="rId2" display="https://www.aavso.org/ejaavso"/>
    <hyperlink ref="I63735" r:id="rId3" display="http://vsolj.cetus-net.org/bulletin.html"/>
    <hyperlink ref="AQ57386" r:id="rId4" display="http://cdsbib.u-strasbg.fr/cgi-bin/cdsbib?1990RMxAA..21..381G"/>
    <hyperlink ref="H63732" r:id="rId5" display="https://www.aavso.org/ejaavso"/>
    <hyperlink ref="AP4750" r:id="rId6" display="http://cdsbib.u-strasbg.fr/cgi-bin/cdsbib?1990RMxAA..21..381G"/>
    <hyperlink ref="AP4753" r:id="rId7" display="http://cdsbib.u-strasbg.fr/cgi-bin/cdsbib?1990RMxAA..21..381G"/>
    <hyperlink ref="AP4751" r:id="rId8" display="http://cdsbib.u-strasbg.fr/cgi-bin/cdsbib?1990RMxAA..21..381G"/>
    <hyperlink ref="AP4735" r:id="rId9" display="http://cdsbib.u-strasbg.fr/cgi-bin/cdsbib?1990RMxAA..21..381G"/>
    <hyperlink ref="AQ4964" r:id="rId10" display="http://cdsbib.u-strasbg.fr/cgi-bin/cdsbib?1990RMxAA..21..381G"/>
    <hyperlink ref="AQ4968" r:id="rId11" display="http://cdsbib.u-strasbg.fr/cgi-bin/cdsbib?1990RMxAA..21..381G"/>
    <hyperlink ref="AQ64648" r:id="rId12" display="http://cdsbib.u-strasbg.fr/cgi-bin/cdsbib?1990RMxAA..21..381G"/>
    <hyperlink ref="I1856" r:id="rId13" display="http://vsolj.cetus-net.org/bulletin.html"/>
    <hyperlink ref="H1856" r:id="rId14" display="http://vsolj.cetus-net.org/bulletin.html"/>
    <hyperlink ref="AQ65309" r:id="rId15" display="http://cdsbib.u-strasbg.fr/cgi-bin/cdsbib?1990RMxAA..21..381G"/>
    <hyperlink ref="AQ65308" r:id="rId16" display="http://cdsbib.u-strasbg.fr/cgi-bin/cdsbib?1990RMxAA..21..381G"/>
    <hyperlink ref="AP3026" r:id="rId17" display="http://cdsbib.u-strasbg.fr/cgi-bin/cdsbib?1990RMxAA..21..381G"/>
    <hyperlink ref="AP3044" r:id="rId18" display="http://cdsbib.u-strasbg.fr/cgi-bin/cdsbib?1990RMxAA..21..381G"/>
    <hyperlink ref="AP3045" r:id="rId19" display="http://cdsbib.u-strasbg.fr/cgi-bin/cdsbib?1990RMxAA..21..381G"/>
    <hyperlink ref="AP3041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2024-02-19T06:12:05Z</dcterms:modified>
</cp:coreProperties>
</file>