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58EBC21-B0BA-4604-A523-CD38A5E71A3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F11" i="1"/>
  <c r="C21" i="1"/>
  <c r="Q21" i="1"/>
  <c r="C7" i="1"/>
  <c r="E22" i="1"/>
  <c r="F22" i="1"/>
  <c r="C8" i="1"/>
  <c r="E14" i="1"/>
  <c r="E15" i="1" s="1"/>
  <c r="G11" i="1"/>
  <c r="C17" i="1"/>
  <c r="E21" i="1"/>
  <c r="F21" i="1"/>
  <c r="G21" i="1"/>
  <c r="G22" i="1"/>
  <c r="I22" i="1"/>
  <c r="H21" i="1"/>
  <c r="C12" i="1"/>
  <c r="C11" i="1"/>
  <c r="O22" i="1" l="1"/>
  <c r="C15" i="1"/>
  <c r="O21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<sst xmlns="http://schemas.openxmlformats.org/spreadsheetml/2006/main" count="47" uniqueCount="46">
  <si>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</si>
  <si>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</si>
  <si>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</si>
  <si>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</si>
  <si>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</si>
  <si>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</si>
  <si>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</si>
  <si>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</si>
  <si>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</si>
  <si>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</si>
  <si>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</si>
  <si>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</si>
  <si>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</si>
  <si>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</si>
  <si>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</si>
  <si>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</si>
  <si>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</si>
  <si>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</si>
  <si>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</si>
  <si>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</si>
  <si>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</si>
  <si>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</si>
  <si>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</si>
  <si>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</si>
  <si>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</si>
  <si>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</si>
  <si>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</si>
  <si>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</si>
  <si>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</si>
  <si>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</si>
  <si>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</si>
  <si>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</si>
  <si>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</si>
  <si>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</si>
  <si>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</si>
  <si>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</si>
  <si>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</si>
  <si>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</si>
  <si>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</si>
  <si>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</si>
  <si>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CC Mon / GSC 0159-1704</t>
  </si>
  <si>
    <t>EA</t>
  </si>
  <si>
    <t>IBVS 5960</t>
  </si>
  <si>
    <t>I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</si>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</sst>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Mon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14-4451-A48A-720AD21FC9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-0.21862250000413042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14-4451-A48A-720AD21FC9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14-4451-A48A-720AD21FC9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14-4451-A48A-720AD21FC9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14-4451-A48A-720AD21FC9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14-4451-A48A-720AD21FC9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14-4451-A48A-720AD21FC9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-0.21862250000413042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14-4451-A48A-720AD21F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066528"/>
        <c:axId val="1"/>
      </c:scatterChart>
      <c:valAx>
        <c:axId val="28806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066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84590E-FA48-67D3-305E-BC8B8B8A2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3" customFormat="1" ht="12.95" customHeight="1" x14ac:dyDescent="0.2">
      <c r="A2" s="3" t="s">
        <v>25</v>
      </c>
      <c r="B2" s="3" t="s">
        <v>41</v>
      </c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>
        <v>25299.32</v>
      </c>
      <c r="D4" s="7">
        <v>1.4013850000000001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f>+C4</f>
        <v>25299.32</v>
      </c>
    </row>
    <row r="8" spans="1:7" s="3" customFormat="1" ht="12.95" customHeight="1" x14ac:dyDescent="0.2">
      <c r="A8" s="3" t="s">
        <v>3</v>
      </c>
      <c r="C8" s="3">
        <f>+D4</f>
        <v>1.4013850000000001</v>
      </c>
    </row>
    <row r="9" spans="1:7" s="3" customFormat="1" ht="12.95" customHeight="1" x14ac:dyDescent="0.2">
      <c r="A9" s="8" t="s">
        <v>31</v>
      </c>
      <c r="C9" s="9">
        <v>-9.5</v>
      </c>
      <c r="D9" s="3" t="s">
        <v>32</v>
      </c>
    </row>
    <row r="10" spans="1:7" s="3" customFormat="1" ht="12.95" customHeight="1" thickBot="1" x14ac:dyDescent="0.25">
      <c r="C10" s="10" t="s">
        <v>21</v>
      </c>
      <c r="D10" s="10" t="s">
        <v>22</v>
      </c>
    </row>
    <row r="11" spans="1:7" s="3" customFormat="1" ht="12.95" customHeight="1" x14ac:dyDescent="0.2">
      <c r="A11" s="3" t="s">
        <v>16</v>
      </c>
      <c r="C11" s="11">
        <f ca="1">INTERCEPT(INDIRECT($G$11):G992,INDIRECT($F$11):F992)</f>
        <v>0</v>
      </c>
      <c r="D11" s="4"/>
      <c r="F11" s="12" t="str">
        <f>"F"&amp;E19</f>
        <v>F21</v>
      </c>
      <c r="G11" s="11" t="str">
        <f>"G"&amp;E19</f>
        <v>G21</v>
      </c>
    </row>
    <row r="12" spans="1:7" s="3" customFormat="1" ht="12.95" customHeight="1" x14ac:dyDescent="0.2">
      <c r="A12" s="3" t="s">
        <v>17</v>
      </c>
      <c r="C12" s="11">
        <f ca="1">SLOPE(INDIRECT($G$11):G992,INDIRECT($F$11):F992)</f>
        <v>-1.0131496628780055E-5</v>
      </c>
      <c r="D12" s="4"/>
    </row>
    <row r="13" spans="1:7" s="3" customFormat="1" ht="12.95" customHeight="1" x14ac:dyDescent="0.2">
      <c r="A13" s="3" t="s">
        <v>20</v>
      </c>
      <c r="C13" s="4" t="s">
        <v>14</v>
      </c>
      <c r="D13" s="13" t="s">
        <v>37</v>
      </c>
      <c r="E13" s="9">
        <v>1</v>
      </c>
    </row>
    <row r="14" spans="1:7" s="3" customFormat="1" ht="12.95" customHeight="1" x14ac:dyDescent="0.2">
      <c r="D14" s="13" t="s">
        <v>33</v>
      </c>
      <c r="E14" s="14">
        <f ca="1">NOW()+15018.5+$C$9/24</f>
        <v>60360.705832291664</v>
      </c>
    </row>
    <row r="15" spans="1:7" s="3" customFormat="1" ht="12.95" customHeight="1" x14ac:dyDescent="0.2">
      <c r="A15" s="15" t="s">
        <v>18</v>
      </c>
      <c r="C15" s="16">
        <f ca="1">(C7+C11)+(C8+C12)*INT(MAX(F21:F3533))</f>
        <v>55538.186912565747</v>
      </c>
      <c r="D15" s="13" t="s">
        <v>38</v>
      </c>
      <c r="E15" s="14">
        <f ca="1">ROUND(2*(E14-$C$7)/$C$8,0)/2+E13</f>
        <v>25020</v>
      </c>
    </row>
    <row r="16" spans="1:7" s="3" customFormat="1" ht="12.95" customHeight="1" x14ac:dyDescent="0.2">
      <c r="A16" s="5" t="s">
        <v>4</v>
      </c>
      <c r="C16" s="17">
        <f ca="1">+C8+C12</f>
        <v>1.4013748685033713</v>
      </c>
      <c r="D16" s="13" t="s">
        <v>39</v>
      </c>
      <c r="E16" s="11">
        <f ca="1">ROUND(2*(E14-$C$15)/$C$16,0)/2+E13</f>
        <v>3442.5</v>
      </c>
    </row>
    <row r="17" spans="1:17" s="3" customFormat="1" ht="12.95" customHeight="1" thickBot="1" x14ac:dyDescent="0.25">
      <c r="A17" s="13" t="s">
        <v>30</v>
      </c>
      <c r="C17" s="3">
        <f>COUNT(C21:C2191)</f>
        <v>2</v>
      </c>
      <c r="D17" s="13" t="s">
        <v>34</v>
      </c>
      <c r="E17" s="18">
        <f ca="1">+$C$15+$C$16*E16-15018.5-$C$9/24</f>
        <v>45344.315730721937</v>
      </c>
    </row>
    <row r="18" spans="1:17" s="3" customFormat="1" ht="12.95" customHeight="1" thickTop="1" thickBot="1" x14ac:dyDescent="0.25">
      <c r="A18" s="5" t="s">
        <v>5</v>
      </c>
      <c r="C18" s="19">
        <f ca="1">+C15</f>
        <v>55538.186912565747</v>
      </c>
      <c r="D18" s="20">
        <f ca="1">+C16</f>
        <v>1.4013748685033713</v>
      </c>
      <c r="E18" s="21" t="s">
        <v>35</v>
      </c>
    </row>
    <row r="19" spans="1:17" s="3" customFormat="1" ht="12.95" customHeight="1" thickTop="1" x14ac:dyDescent="0.2">
      <c r="A19" s="22" t="s">
        <v>36</v>
      </c>
      <c r="E19" s="23">
        <v>21</v>
      </c>
    </row>
    <row r="20" spans="1:17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24" t="s">
        <v>44</v>
      </c>
      <c r="I20" s="24" t="s">
        <v>45</v>
      </c>
      <c r="J20" s="24" t="s">
        <v>19</v>
      </c>
      <c r="K20" s="24" t="s">
        <v>26</v>
      </c>
      <c r="L20" s="24" t="s">
        <v>27</v>
      </c>
      <c r="M20" s="24" t="s">
        <v>28</v>
      </c>
      <c r="N20" s="24" t="s">
        <v>29</v>
      </c>
      <c r="O20" s="24" t="s">
        <v>24</v>
      </c>
      <c r="P20" s="25" t="s">
        <v>23</v>
      </c>
      <c r="Q20" s="10" t="s">
        <v>15</v>
      </c>
    </row>
    <row r="21" spans="1:17" s="3" customFormat="1" ht="12.95" customHeight="1" x14ac:dyDescent="0.2">
      <c r="A21" s="3" t="s">
        <v>12</v>
      </c>
      <c r="C21" s="26">
        <f>+C4</f>
        <v>25299.32</v>
      </c>
      <c r="D21" s="26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7">
        <f>+C21-15018.5</f>
        <v>10280.82</v>
      </c>
    </row>
    <row r="22" spans="1:17" s="3" customFormat="1" ht="12.95" customHeight="1" x14ac:dyDescent="0.2">
      <c r="A22" s="28" t="s">
        <v>42</v>
      </c>
      <c r="B22" s="29" t="s">
        <v>43</v>
      </c>
      <c r="C22" s="30">
        <v>55538.887600000002</v>
      </c>
      <c r="D22" s="30">
        <v>2.9999999999999997E-4</v>
      </c>
      <c r="E22" s="3">
        <f>+(C22-C$7)/C$8</f>
        <v>21578.343995404546</v>
      </c>
      <c r="F22" s="3">
        <f>ROUND(2*E22,0)/2</f>
        <v>21578.5</v>
      </c>
      <c r="G22" s="3">
        <f>+C22-(C$7+F22*C$8)</f>
        <v>-0.21862250000413042</v>
      </c>
      <c r="I22" s="3">
        <f>+G22</f>
        <v>-0.21862250000413042</v>
      </c>
      <c r="O22" s="3">
        <f ca="1">+C$11+C$12*$F22</f>
        <v>-0.21862250000413042</v>
      </c>
      <c r="Q22" s="27">
        <f>+C22-15018.5</f>
        <v>40520.387600000002</v>
      </c>
    </row>
    <row r="23" spans="1:17" s="3" customFormat="1" ht="12.95" customHeight="1" x14ac:dyDescent="0.2">
      <c r="C23" s="26"/>
      <c r="D23" s="26"/>
      <c r="Q23" s="27"/>
    </row>
    <row r="24" spans="1:17" s="3" customFormat="1" ht="12.95" customHeight="1" x14ac:dyDescent="0.2">
      <c r="C24" s="26"/>
      <c r="D24" s="26"/>
      <c r="Q24" s="27"/>
    </row>
    <row r="25" spans="1:17" s="3" customFormat="1" ht="12.95" customHeight="1" x14ac:dyDescent="0.2">
      <c r="C25" s="26"/>
      <c r="D25" s="26"/>
      <c r="Q25" s="27"/>
    </row>
    <row r="26" spans="1:17" s="3" customFormat="1" ht="12.95" customHeight="1" x14ac:dyDescent="0.2">
      <c r="C26" s="26"/>
      <c r="D26" s="26"/>
      <c r="Q26" s="27"/>
    </row>
    <row r="27" spans="1:17" s="3" customFormat="1" ht="12.95" customHeight="1" x14ac:dyDescent="0.2">
      <c r="C27" s="26"/>
      <c r="D27" s="26"/>
      <c r="Q27" s="27"/>
    </row>
    <row r="28" spans="1:17" s="3" customFormat="1" ht="12.95" customHeight="1" x14ac:dyDescent="0.2">
      <c r="C28" s="26"/>
      <c r="D28" s="26"/>
      <c r="Q28" s="27"/>
    </row>
    <row r="29" spans="1:17" s="3" customFormat="1" ht="12.95" customHeight="1" x14ac:dyDescent="0.2">
      <c r="C29" s="26"/>
      <c r="D29" s="26"/>
      <c r="Q29" s="27"/>
    </row>
    <row r="30" spans="1:17" s="3" customFormat="1" ht="12.95" customHeight="1" x14ac:dyDescent="0.2">
      <c r="C30" s="26"/>
      <c r="D30" s="26"/>
      <c r="Q30" s="27"/>
    </row>
    <row r="31" spans="1:17" s="3" customFormat="1" ht="12.95" customHeight="1" x14ac:dyDescent="0.2">
      <c r="C31" s="26"/>
      <c r="D31" s="26"/>
      <c r="Q31" s="27"/>
    </row>
    <row r="32" spans="1:17" s="3" customFormat="1" ht="12.95" customHeight="1" x14ac:dyDescent="0.2">
      <c r="C32" s="26"/>
      <c r="D32" s="26"/>
      <c r="Q32" s="27"/>
    </row>
    <row r="33" spans="3:17" s="3" customFormat="1" ht="12.95" customHeight="1" x14ac:dyDescent="0.2">
      <c r="C33" s="26"/>
      <c r="D33" s="26"/>
      <c r="Q33" s="27"/>
    </row>
    <row r="34" spans="3:17" s="3" customFormat="1" ht="12.95" customHeight="1" x14ac:dyDescent="0.2">
      <c r="C34" s="26"/>
      <c r="D34" s="26"/>
    </row>
    <row r="35" spans="3:17" s="3" customFormat="1" ht="12.95" customHeight="1" x14ac:dyDescent="0.2">
      <c r="C35" s="26"/>
      <c r="D35" s="26"/>
    </row>
    <row r="36" spans="3:17" s="3" customFormat="1" ht="12.95" customHeight="1" x14ac:dyDescent="0.2">
      <c r="C36" s="26"/>
      <c r="D36" s="26"/>
    </row>
    <row r="37" spans="3:17" s="3" customFormat="1" ht="12.95" customHeight="1" x14ac:dyDescent="0.2">
      <c r="C37" s="26"/>
      <c r="D37" s="26"/>
    </row>
    <row r="38" spans="3:17" s="3" customFormat="1" ht="12.95" customHeight="1" x14ac:dyDescent="0.2">
      <c r="C38" s="26"/>
      <c r="D38" s="26"/>
    </row>
    <row r="39" spans="3:17" s="3" customFormat="1" ht="12.95" customHeight="1" x14ac:dyDescent="0.2">
      <c r="C39" s="26"/>
      <c r="D39" s="26"/>
    </row>
    <row r="40" spans="3:17" s="3" customFormat="1" ht="12.95" customHeight="1" x14ac:dyDescent="0.2">
      <c r="C40" s="26"/>
      <c r="D40" s="26"/>
    </row>
    <row r="41" spans="3:17" s="3" customFormat="1" ht="12.95" customHeight="1" x14ac:dyDescent="0.2">
      <c r="C41" s="26"/>
      <c r="D41" s="26"/>
    </row>
    <row r="42" spans="3:17" s="3" customFormat="1" ht="12.95" customHeight="1" x14ac:dyDescent="0.2">
      <c r="C42" s="26"/>
      <c r="D42" s="26"/>
    </row>
    <row r="43" spans="3:17" s="3" customFormat="1" ht="12.95" customHeight="1" x14ac:dyDescent="0.2">
      <c r="C43" s="26"/>
      <c r="D43" s="26"/>
    </row>
    <row r="44" spans="3:17" s="3" customFormat="1" ht="12.95" customHeight="1" x14ac:dyDescent="0.2">
      <c r="C44" s="26"/>
      <c r="D44" s="26"/>
    </row>
    <row r="45" spans="3:17" s="3" customFormat="1" ht="12.95" customHeight="1" x14ac:dyDescent="0.2">
      <c r="C45" s="26"/>
      <c r="D45" s="26"/>
    </row>
    <row r="46" spans="3:17" s="3" customFormat="1" ht="12.95" customHeight="1" x14ac:dyDescent="0.2">
      <c r="C46" s="26"/>
      <c r="D46" s="26"/>
    </row>
    <row r="47" spans="3:17" s="3" customFormat="1" ht="12.95" customHeight="1" x14ac:dyDescent="0.2">
      <c r="C47" s="26"/>
      <c r="D47" s="26"/>
    </row>
    <row r="48" spans="3:17" s="3" customFormat="1" ht="12.95" customHeight="1" x14ac:dyDescent="0.2">
      <c r="C48" s="26"/>
      <c r="D48" s="26"/>
    </row>
    <row r="49" spans="3:4" s="3" customFormat="1" ht="12.95" customHeight="1" x14ac:dyDescent="0.2">
      <c r="C49" s="26"/>
      <c r="D49" s="26"/>
    </row>
    <row r="50" spans="3:4" s="3" customFormat="1" ht="12.95" customHeight="1" x14ac:dyDescent="0.2">
      <c r="C50" s="26"/>
      <c r="D50" s="26"/>
    </row>
    <row r="51" spans="3:4" s="3" customFormat="1" ht="12.95" customHeight="1" x14ac:dyDescent="0.2">
      <c r="C51" s="26"/>
      <c r="D51" s="26"/>
    </row>
    <row r="52" spans="3:4" s="3" customFormat="1" ht="12.95" customHeight="1" x14ac:dyDescent="0.2">
      <c r="C52" s="26"/>
      <c r="D52" s="26"/>
    </row>
    <row r="53" spans="3:4" s="3" customFormat="1" ht="12.95" customHeight="1" x14ac:dyDescent="0.2">
      <c r="C53" s="26"/>
      <c r="D53" s="26"/>
    </row>
    <row r="54" spans="3:4" s="3" customFormat="1" ht="12.95" customHeight="1" x14ac:dyDescent="0.2">
      <c r="C54" s="26"/>
      <c r="D54" s="26"/>
    </row>
    <row r="55" spans="3:4" s="3" customFormat="1" ht="12.95" customHeight="1" x14ac:dyDescent="0.2">
      <c r="C55" s="26"/>
      <c r="D55" s="26"/>
    </row>
    <row r="56" spans="3:4" s="3" customFormat="1" ht="12.95" customHeight="1" x14ac:dyDescent="0.2">
      <c r="C56" s="26"/>
      <c r="D56" s="26"/>
    </row>
    <row r="57" spans="3:4" s="3" customFormat="1" ht="12.95" customHeight="1" x14ac:dyDescent="0.2">
      <c r="C57" s="26"/>
      <c r="D57" s="26"/>
    </row>
    <row r="58" spans="3:4" s="3" customFormat="1" ht="12.95" customHeight="1" x14ac:dyDescent="0.2">
      <c r="C58" s="26"/>
      <c r="D58" s="26"/>
    </row>
    <row r="59" spans="3:4" s="3" customFormat="1" ht="12.95" customHeight="1" x14ac:dyDescent="0.2">
      <c r="C59" s="26"/>
      <c r="D59" s="26"/>
    </row>
    <row r="60" spans="3:4" s="3" customFormat="1" ht="12.95" customHeight="1" x14ac:dyDescent="0.2">
      <c r="C60" s="26"/>
      <c r="D60" s="26"/>
    </row>
    <row r="61" spans="3:4" s="3" customFormat="1" ht="12.95" customHeight="1" x14ac:dyDescent="0.2">
      <c r="C61" s="26"/>
      <c r="D61" s="26"/>
    </row>
    <row r="62" spans="3:4" s="3" customFormat="1" ht="12.95" customHeight="1" x14ac:dyDescent="0.2">
      <c r="C62" s="26"/>
      <c r="D62" s="26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2024-02-20T03:56:23Z</dcterms:modified>
</cp:coreProperties>
</file>