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3A1B786-7839-4D68-A6BF-0760F6A75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68" i="1" l="1"/>
  <c r="F68" i="1" s="1"/>
  <c r="Q68" i="1"/>
  <c r="E69" i="1"/>
  <c r="F69" i="1" s="1"/>
  <c r="Q69" i="1"/>
  <c r="E70" i="1"/>
  <c r="F70" i="1" s="1"/>
  <c r="Q70" i="1"/>
  <c r="E71" i="1"/>
  <c r="F71" i="1" s="1"/>
  <c r="G71" i="1" s="1"/>
  <c r="K71" i="1" s="1"/>
  <c r="Q71" i="1"/>
  <c r="E66" i="1"/>
  <c r="F66" i="1" s="1"/>
  <c r="Q66" i="1"/>
  <c r="E72" i="1"/>
  <c r="F72" i="1" s="1"/>
  <c r="Q72" i="1"/>
  <c r="E73" i="1"/>
  <c r="F73" i="1" s="1"/>
  <c r="G73" i="1" s="1"/>
  <c r="K73" i="1" s="1"/>
  <c r="Q73" i="1"/>
  <c r="E67" i="1"/>
  <c r="F67" i="1" s="1"/>
  <c r="G67" i="1" s="1"/>
  <c r="K67" i="1" s="1"/>
  <c r="Q67" i="1"/>
  <c r="D11" i="1"/>
  <c r="D12" i="1"/>
  <c r="D13" i="1"/>
  <c r="D9" i="1"/>
  <c r="E9" i="1"/>
  <c r="E36" i="1"/>
  <c r="F36" i="1" s="1"/>
  <c r="G36" i="1" s="1"/>
  <c r="J36" i="1" s="1"/>
  <c r="E37" i="1"/>
  <c r="F37" i="1" s="1"/>
  <c r="G37" i="1" s="1"/>
  <c r="I37" i="1" s="1"/>
  <c r="E38" i="1"/>
  <c r="F38" i="1" s="1"/>
  <c r="G38" i="1" s="1"/>
  <c r="I38" i="1" s="1"/>
  <c r="E39" i="1"/>
  <c r="F39" i="1" s="1"/>
  <c r="G39" i="1" s="1"/>
  <c r="I39" i="1" s="1"/>
  <c r="E41" i="1"/>
  <c r="F41" i="1" s="1"/>
  <c r="G41" i="1" s="1"/>
  <c r="K41" i="1" s="1"/>
  <c r="E42" i="1"/>
  <c r="F42" i="1" s="1"/>
  <c r="G42" i="1" s="1"/>
  <c r="K42" i="1" s="1"/>
  <c r="E43" i="1"/>
  <c r="F43" i="1" s="1"/>
  <c r="E44" i="1"/>
  <c r="F44" i="1" s="1"/>
  <c r="G44" i="1" s="1"/>
  <c r="J44" i="1" s="1"/>
  <c r="E45" i="1"/>
  <c r="F45" i="1" s="1"/>
  <c r="G45" i="1" s="1"/>
  <c r="J45" i="1" s="1"/>
  <c r="E48" i="1"/>
  <c r="F48" i="1" s="1"/>
  <c r="E49" i="1"/>
  <c r="F49" i="1" s="1"/>
  <c r="G49" i="1" s="1"/>
  <c r="K49" i="1" s="1"/>
  <c r="E50" i="1"/>
  <c r="F50" i="1" s="1"/>
  <c r="G50" i="1" s="1"/>
  <c r="J50" i="1" s="1"/>
  <c r="E51" i="1"/>
  <c r="F51" i="1" s="1"/>
  <c r="G51" i="1" s="1"/>
  <c r="J51" i="1" s="1"/>
  <c r="E52" i="1"/>
  <c r="F52" i="1" s="1"/>
  <c r="G52" i="1" s="1"/>
  <c r="K52" i="1" s="1"/>
  <c r="E53" i="1"/>
  <c r="F53" i="1" s="1"/>
  <c r="E54" i="1"/>
  <c r="F54" i="1" s="1"/>
  <c r="E55" i="1"/>
  <c r="F55" i="1" s="1"/>
  <c r="G55" i="1" s="1"/>
  <c r="K55" i="1" s="1"/>
  <c r="E56" i="1"/>
  <c r="F56" i="1" s="1"/>
  <c r="G56" i="1" s="1"/>
  <c r="K56" i="1" s="1"/>
  <c r="E58" i="1"/>
  <c r="E44" i="2" s="1"/>
  <c r="E59" i="1"/>
  <c r="F59" i="1" s="1"/>
  <c r="E60" i="1"/>
  <c r="F60" i="1" s="1"/>
  <c r="G60" i="1" s="1"/>
  <c r="J60" i="1" s="1"/>
  <c r="E61" i="1"/>
  <c r="F61" i="1" s="1"/>
  <c r="G61" i="1" s="1"/>
  <c r="J61" i="1" s="1"/>
  <c r="E57" i="1"/>
  <c r="F57" i="1" s="1"/>
  <c r="G57" i="1" s="1"/>
  <c r="K57" i="1" s="1"/>
  <c r="E62" i="1"/>
  <c r="F62" i="1" s="1"/>
  <c r="E64" i="1"/>
  <c r="F64" i="1" s="1"/>
  <c r="G64" i="1" s="1"/>
  <c r="K64" i="1" s="1"/>
  <c r="E63" i="1"/>
  <c r="F63" i="1" s="1"/>
  <c r="G63" i="1" s="1"/>
  <c r="K63" i="1" s="1"/>
  <c r="E65" i="1"/>
  <c r="F65" i="1" s="1"/>
  <c r="E40" i="1"/>
  <c r="F40" i="1" s="1"/>
  <c r="E46" i="1"/>
  <c r="F46" i="1" s="1"/>
  <c r="U46" i="1" s="1"/>
  <c r="E47" i="1"/>
  <c r="F47" i="1" s="1"/>
  <c r="T11" i="1"/>
  <c r="E14" i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I29" i="1" s="1"/>
  <c r="E30" i="1"/>
  <c r="F30" i="1" s="1"/>
  <c r="E31" i="1"/>
  <c r="F31" i="1" s="1"/>
  <c r="G31" i="1" s="1"/>
  <c r="J31" i="1" s="1"/>
  <c r="E32" i="1"/>
  <c r="F32" i="1" s="1"/>
  <c r="G32" i="1" s="1"/>
  <c r="J32" i="1" s="1"/>
  <c r="E33" i="1"/>
  <c r="F33" i="1" s="1"/>
  <c r="G33" i="1" s="1"/>
  <c r="J33" i="1" s="1"/>
  <c r="E34" i="1"/>
  <c r="F34" i="1" s="1"/>
  <c r="G34" i="1" s="1"/>
  <c r="J34" i="1" s="1"/>
  <c r="E35" i="1"/>
  <c r="F35" i="1" s="1"/>
  <c r="G35" i="1" s="1"/>
  <c r="J35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0" i="1"/>
  <c r="Q61" i="1"/>
  <c r="Q57" i="1"/>
  <c r="Q62" i="1"/>
  <c r="Q64" i="1"/>
  <c r="Q63" i="1"/>
  <c r="Q65" i="1"/>
  <c r="A11" i="2"/>
  <c r="H11" i="2"/>
  <c r="B11" i="2"/>
  <c r="G11" i="2"/>
  <c r="C11" i="2"/>
  <c r="D11" i="2"/>
  <c r="A12" i="2"/>
  <c r="H12" i="2"/>
  <c r="B12" i="2"/>
  <c r="G12" i="2"/>
  <c r="C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19" i="2"/>
  <c r="H19" i="2"/>
  <c r="B19" i="2"/>
  <c r="G19" i="2"/>
  <c r="C19" i="2"/>
  <c r="E19" i="2"/>
  <c r="D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D25" i="2"/>
  <c r="A26" i="2"/>
  <c r="H26" i="2"/>
  <c r="B26" i="2"/>
  <c r="G26" i="2"/>
  <c r="C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D28" i="2"/>
  <c r="A29" i="2"/>
  <c r="H29" i="2"/>
  <c r="B29" i="2"/>
  <c r="G29" i="2"/>
  <c r="C29" i="2"/>
  <c r="D29" i="2"/>
  <c r="A30" i="2"/>
  <c r="H30" i="2"/>
  <c r="B30" i="2"/>
  <c r="G30" i="2"/>
  <c r="C30" i="2"/>
  <c r="D30" i="2"/>
  <c r="A31" i="2"/>
  <c r="H31" i="2"/>
  <c r="B31" i="2"/>
  <c r="G31" i="2"/>
  <c r="C31" i="2"/>
  <c r="D31" i="2"/>
  <c r="A32" i="2"/>
  <c r="H32" i="2"/>
  <c r="B32" i="2"/>
  <c r="G32" i="2"/>
  <c r="C32" i="2"/>
  <c r="E32" i="2"/>
  <c r="D32" i="2"/>
  <c r="A33" i="2"/>
  <c r="H33" i="2"/>
  <c r="B33" i="2"/>
  <c r="G33" i="2"/>
  <c r="C33" i="2"/>
  <c r="D33" i="2"/>
  <c r="A34" i="2"/>
  <c r="H34" i="2"/>
  <c r="B34" i="2"/>
  <c r="G34" i="2"/>
  <c r="C34" i="2"/>
  <c r="D34" i="2"/>
  <c r="A35" i="2"/>
  <c r="H35" i="2"/>
  <c r="B35" i="2"/>
  <c r="G35" i="2"/>
  <c r="C35" i="2"/>
  <c r="E35" i="2"/>
  <c r="D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A40" i="2"/>
  <c r="H40" i="2"/>
  <c r="B40" i="2"/>
  <c r="G40" i="2"/>
  <c r="C40" i="2"/>
  <c r="D40" i="2"/>
  <c r="A41" i="2"/>
  <c r="H41" i="2"/>
  <c r="B41" i="2"/>
  <c r="G41" i="2"/>
  <c r="C41" i="2"/>
  <c r="E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A44" i="2"/>
  <c r="H44" i="2"/>
  <c r="B44" i="2"/>
  <c r="G44" i="2"/>
  <c r="C44" i="2"/>
  <c r="D44" i="2"/>
  <c r="A45" i="2"/>
  <c r="H45" i="2"/>
  <c r="B45" i="2"/>
  <c r="G45" i="2"/>
  <c r="C45" i="2"/>
  <c r="D45" i="2"/>
  <c r="A46" i="2"/>
  <c r="H46" i="2"/>
  <c r="B46" i="2"/>
  <c r="G46" i="2"/>
  <c r="C46" i="2"/>
  <c r="E46" i="2"/>
  <c r="D46" i="2"/>
  <c r="F16" i="3"/>
  <c r="F15" i="3"/>
  <c r="F12" i="3"/>
  <c r="A13" i="3"/>
  <c r="C13" i="3"/>
  <c r="D17" i="3"/>
  <c r="D21" i="3"/>
  <c r="D22" i="3"/>
  <c r="F22" i="3" s="1"/>
  <c r="G22" i="3" s="1"/>
  <c r="D23" i="3"/>
  <c r="D24" i="3"/>
  <c r="D25" i="3"/>
  <c r="F25" i="3" s="1"/>
  <c r="H25" i="3" s="1"/>
  <c r="D26" i="3"/>
  <c r="F26" i="3" s="1"/>
  <c r="D27" i="3"/>
  <c r="F27" i="3" s="1"/>
  <c r="H27" i="3" s="1"/>
  <c r="D28" i="3"/>
  <c r="D29" i="3"/>
  <c r="D30" i="3"/>
  <c r="F30" i="3" s="1"/>
  <c r="D31" i="3"/>
  <c r="F31" i="3" s="1"/>
  <c r="D32" i="3"/>
  <c r="D33" i="3"/>
  <c r="F33" i="3" s="1"/>
  <c r="H33" i="3" s="1"/>
  <c r="D34" i="3"/>
  <c r="F34" i="3" s="1"/>
  <c r="D35" i="3"/>
  <c r="F35" i="3" s="1"/>
  <c r="D36" i="3"/>
  <c r="D37" i="3"/>
  <c r="D38" i="3"/>
  <c r="D39" i="3"/>
  <c r="F39" i="3" s="1"/>
  <c r="D40" i="3"/>
  <c r="F40" i="3" s="1"/>
  <c r="H40" i="3" s="1"/>
  <c r="D41" i="3"/>
  <c r="D42" i="3"/>
  <c r="D43" i="3"/>
  <c r="F43" i="3" s="1"/>
  <c r="D44" i="3"/>
  <c r="D45" i="3"/>
  <c r="H16" i="3"/>
  <c r="H15" i="3"/>
  <c r="H12" i="3"/>
  <c r="H13" i="3"/>
  <c r="G16" i="3"/>
  <c r="G15" i="3"/>
  <c r="D16" i="3"/>
  <c r="D15" i="3"/>
  <c r="E16" i="3"/>
  <c r="E15" i="3"/>
  <c r="E21" i="3"/>
  <c r="I21" i="3" s="1"/>
  <c r="J21" i="3" s="1"/>
  <c r="E22" i="3"/>
  <c r="E23" i="3"/>
  <c r="E24" i="3"/>
  <c r="I24" i="3" s="1"/>
  <c r="J24" i="3" s="1"/>
  <c r="E25" i="3"/>
  <c r="E26" i="3"/>
  <c r="E27" i="3"/>
  <c r="E28" i="3"/>
  <c r="I28" i="3" s="1"/>
  <c r="J28" i="3" s="1"/>
  <c r="E29" i="3"/>
  <c r="E30" i="3"/>
  <c r="I30" i="3" s="1"/>
  <c r="J30" i="3" s="1"/>
  <c r="E31" i="3"/>
  <c r="I31" i="3" s="1"/>
  <c r="J31" i="3" s="1"/>
  <c r="E32" i="3"/>
  <c r="E33" i="3"/>
  <c r="E34" i="3"/>
  <c r="E35" i="3"/>
  <c r="E36" i="3"/>
  <c r="I36" i="3" s="1"/>
  <c r="J36" i="3" s="1"/>
  <c r="E37" i="3"/>
  <c r="E38" i="3"/>
  <c r="E39" i="3"/>
  <c r="E40" i="3"/>
  <c r="E41" i="3"/>
  <c r="E42" i="3"/>
  <c r="E43" i="3"/>
  <c r="E44" i="3"/>
  <c r="E45" i="3"/>
  <c r="I16" i="3"/>
  <c r="I15" i="3"/>
  <c r="J16" i="3"/>
  <c r="J15" i="3"/>
  <c r="J12" i="3"/>
  <c r="J13" i="3"/>
  <c r="L16" i="3"/>
  <c r="L15" i="3"/>
  <c r="L13" i="3"/>
  <c r="M16" i="3"/>
  <c r="M15" i="3"/>
  <c r="G4" i="3"/>
  <c r="N16" i="3"/>
  <c r="N15" i="3"/>
  <c r="N13" i="3"/>
  <c r="N12" i="3"/>
  <c r="G5" i="3"/>
  <c r="O16" i="3"/>
  <c r="O15" i="3"/>
  <c r="O12" i="3"/>
  <c r="O13" i="3"/>
  <c r="G6" i="3"/>
  <c r="G7" i="3"/>
  <c r="K16" i="3"/>
  <c r="K15" i="3"/>
  <c r="K12" i="3"/>
  <c r="K13" i="3"/>
  <c r="D46" i="3"/>
  <c r="F46" i="3" s="1"/>
  <c r="H46" i="3" s="1"/>
  <c r="E46" i="3"/>
  <c r="D47" i="3"/>
  <c r="I47" i="3" s="1"/>
  <c r="J47" i="3" s="1"/>
  <c r="E47" i="3"/>
  <c r="D48" i="3"/>
  <c r="F48" i="3" s="1"/>
  <c r="H48" i="3" s="1"/>
  <c r="E48" i="3"/>
  <c r="D49" i="3"/>
  <c r="F49" i="3" s="1"/>
  <c r="E49" i="3"/>
  <c r="D50" i="3"/>
  <c r="E50" i="3"/>
  <c r="D51" i="3"/>
  <c r="F51" i="3" s="1"/>
  <c r="H51" i="3" s="1"/>
  <c r="E51" i="3"/>
  <c r="D52" i="3"/>
  <c r="E52" i="3"/>
  <c r="D53" i="3"/>
  <c r="F53" i="3"/>
  <c r="E53" i="3"/>
  <c r="G53" i="3"/>
  <c r="H53" i="3"/>
  <c r="D54" i="3"/>
  <c r="E54" i="3"/>
  <c r="D55" i="3"/>
  <c r="E55" i="3"/>
  <c r="F55" i="3"/>
  <c r="H55" i="3"/>
  <c r="D56" i="3"/>
  <c r="E56" i="3"/>
  <c r="F56" i="3"/>
  <c r="G56" i="3"/>
  <c r="H56" i="3"/>
  <c r="I56" i="3"/>
  <c r="J56" i="3"/>
  <c r="D57" i="3"/>
  <c r="E57" i="3"/>
  <c r="I57" i="3"/>
  <c r="J57" i="3"/>
  <c r="D58" i="3"/>
  <c r="E58" i="3"/>
  <c r="F58" i="3"/>
  <c r="H58" i="3"/>
  <c r="G58" i="3"/>
  <c r="D59" i="3"/>
  <c r="E59" i="3"/>
  <c r="F59" i="3"/>
  <c r="G59" i="3"/>
  <c r="H59" i="3"/>
  <c r="I59" i="3"/>
  <c r="J59" i="3"/>
  <c r="D60" i="3"/>
  <c r="E60" i="3"/>
  <c r="D61" i="3"/>
  <c r="E61" i="3"/>
  <c r="I61" i="3"/>
  <c r="J61" i="3"/>
  <c r="D62" i="3"/>
  <c r="F62" i="3"/>
  <c r="E62" i="3"/>
  <c r="G62" i="3"/>
  <c r="H62" i="3"/>
  <c r="I62" i="3"/>
  <c r="J62" i="3"/>
  <c r="D63" i="3"/>
  <c r="F63" i="3"/>
  <c r="H63" i="3"/>
  <c r="E63" i="3"/>
  <c r="D64" i="3"/>
  <c r="E64" i="3"/>
  <c r="F64" i="3"/>
  <c r="D65" i="3"/>
  <c r="E65" i="3"/>
  <c r="I65" i="3"/>
  <c r="J65" i="3"/>
  <c r="D66" i="3"/>
  <c r="E66" i="3"/>
  <c r="I66" i="3"/>
  <c r="J66" i="3"/>
  <c r="F66" i="3"/>
  <c r="D67" i="3"/>
  <c r="E67" i="3"/>
  <c r="F67" i="3"/>
  <c r="H67" i="3"/>
  <c r="G67" i="3"/>
  <c r="I67" i="3"/>
  <c r="J67" i="3"/>
  <c r="D68" i="3"/>
  <c r="E68" i="3"/>
  <c r="I68" i="3"/>
  <c r="J68" i="3"/>
  <c r="D69" i="3"/>
  <c r="E69" i="3"/>
  <c r="F69" i="3"/>
  <c r="H69" i="3"/>
  <c r="I69" i="3"/>
  <c r="J69" i="3"/>
  <c r="D70" i="3"/>
  <c r="F70" i="3"/>
  <c r="E70" i="3"/>
  <c r="G70" i="3"/>
  <c r="H70" i="3"/>
  <c r="I70" i="3"/>
  <c r="J70" i="3"/>
  <c r="D71" i="3"/>
  <c r="F71" i="3"/>
  <c r="H71" i="3"/>
  <c r="E71" i="3"/>
  <c r="D72" i="3"/>
  <c r="E72" i="3"/>
  <c r="F72" i="3"/>
  <c r="G72" i="3"/>
  <c r="H72" i="3"/>
  <c r="I72" i="3"/>
  <c r="J72" i="3"/>
  <c r="D73" i="3"/>
  <c r="I73" i="3"/>
  <c r="J73" i="3"/>
  <c r="E73" i="3"/>
  <c r="D74" i="3"/>
  <c r="E74" i="3"/>
  <c r="D75" i="3"/>
  <c r="E75" i="3"/>
  <c r="F75" i="3"/>
  <c r="G75" i="3"/>
  <c r="H75" i="3"/>
  <c r="I75" i="3"/>
  <c r="J75" i="3"/>
  <c r="D76" i="3"/>
  <c r="E76" i="3"/>
  <c r="F76" i="3"/>
  <c r="H76" i="3"/>
  <c r="D77" i="3"/>
  <c r="E77" i="3"/>
  <c r="D78" i="3"/>
  <c r="E78" i="3"/>
  <c r="D79" i="3"/>
  <c r="F79" i="3"/>
  <c r="H79" i="3"/>
  <c r="E79" i="3"/>
  <c r="G79" i="3"/>
  <c r="D80" i="3"/>
  <c r="F80" i="3"/>
  <c r="E80" i="3"/>
  <c r="I80" i="3"/>
  <c r="J80" i="3"/>
  <c r="G80" i="3"/>
  <c r="H80" i="3"/>
  <c r="D81" i="3"/>
  <c r="E81" i="3"/>
  <c r="I81" i="3"/>
  <c r="J81" i="3"/>
  <c r="D82" i="3"/>
  <c r="E82" i="3"/>
  <c r="F82" i="3"/>
  <c r="G82" i="3"/>
  <c r="H82" i="3"/>
  <c r="D83" i="3"/>
  <c r="E83" i="3"/>
  <c r="F83" i="3"/>
  <c r="I83" i="3"/>
  <c r="J83" i="3"/>
  <c r="D84" i="3"/>
  <c r="E84" i="3"/>
  <c r="F84" i="3"/>
  <c r="H84" i="3"/>
  <c r="I84" i="3"/>
  <c r="J84" i="3"/>
  <c r="D85" i="3"/>
  <c r="E85" i="3"/>
  <c r="I85" i="3"/>
  <c r="J85" i="3"/>
  <c r="F85" i="3"/>
  <c r="H85" i="3"/>
  <c r="G85" i="3"/>
  <c r="D86" i="3"/>
  <c r="E86" i="3"/>
  <c r="F86" i="3"/>
  <c r="H86" i="3"/>
  <c r="G86" i="3"/>
  <c r="I86" i="3"/>
  <c r="J86" i="3"/>
  <c r="D87" i="3"/>
  <c r="E87" i="3"/>
  <c r="F87" i="3"/>
  <c r="D88" i="3"/>
  <c r="E88" i="3"/>
  <c r="D89" i="3"/>
  <c r="F89" i="3"/>
  <c r="H89" i="3"/>
  <c r="E89" i="3"/>
  <c r="G89" i="3"/>
  <c r="I89" i="3"/>
  <c r="J89" i="3"/>
  <c r="D90" i="3"/>
  <c r="E90" i="3"/>
  <c r="D91" i="3"/>
  <c r="G91" i="3"/>
  <c r="E91" i="3"/>
  <c r="I91" i="3"/>
  <c r="J91" i="3"/>
  <c r="F91" i="3"/>
  <c r="H91" i="3"/>
  <c r="D92" i="3"/>
  <c r="E92" i="3"/>
  <c r="F92" i="3"/>
  <c r="H92" i="3"/>
  <c r="G92" i="3"/>
  <c r="I92" i="3"/>
  <c r="J92" i="3"/>
  <c r="D93" i="3"/>
  <c r="E93" i="3"/>
  <c r="F93" i="3"/>
  <c r="H93" i="3"/>
  <c r="D94" i="3"/>
  <c r="F94" i="3"/>
  <c r="E94" i="3"/>
  <c r="G94" i="3"/>
  <c r="H94" i="3"/>
  <c r="D95" i="3"/>
  <c r="E95" i="3"/>
  <c r="D96" i="3"/>
  <c r="E96" i="3"/>
  <c r="F96" i="3"/>
  <c r="H96" i="3"/>
  <c r="G96" i="3"/>
  <c r="D97" i="3"/>
  <c r="E97" i="3"/>
  <c r="F97" i="3"/>
  <c r="G97" i="3"/>
  <c r="H97" i="3"/>
  <c r="I97" i="3"/>
  <c r="J97" i="3"/>
  <c r="D98" i="3"/>
  <c r="E98" i="3"/>
  <c r="I98" i="3"/>
  <c r="J98" i="3"/>
  <c r="D99" i="3"/>
  <c r="E99" i="3"/>
  <c r="I99" i="3"/>
  <c r="J99" i="3"/>
  <c r="F99" i="3"/>
  <c r="H99" i="3"/>
  <c r="G99" i="3"/>
  <c r="D100" i="3"/>
  <c r="E100" i="3"/>
  <c r="F100" i="3"/>
  <c r="H100" i="3"/>
  <c r="G100" i="3"/>
  <c r="I100" i="3"/>
  <c r="J100" i="3"/>
  <c r="D101" i="3"/>
  <c r="F101" i="3"/>
  <c r="H101" i="3"/>
  <c r="E101" i="3"/>
  <c r="I101" i="3"/>
  <c r="J101" i="3"/>
  <c r="D102" i="3"/>
  <c r="F102" i="3"/>
  <c r="E102" i="3"/>
  <c r="D103" i="3"/>
  <c r="I103" i="3"/>
  <c r="J103" i="3"/>
  <c r="E103" i="3"/>
  <c r="D104" i="3"/>
  <c r="E104" i="3"/>
  <c r="F104" i="3"/>
  <c r="H104" i="3"/>
  <c r="G104" i="3"/>
  <c r="D105" i="3"/>
  <c r="E105" i="3"/>
  <c r="F105" i="3"/>
  <c r="G105" i="3"/>
  <c r="H105" i="3"/>
  <c r="D106" i="3"/>
  <c r="E106" i="3"/>
  <c r="I106" i="3"/>
  <c r="J106" i="3"/>
  <c r="D107" i="3"/>
  <c r="E107" i="3"/>
  <c r="D108" i="3"/>
  <c r="E108" i="3"/>
  <c r="F108" i="3"/>
  <c r="G108" i="3"/>
  <c r="H108" i="3"/>
  <c r="I108" i="3"/>
  <c r="J108" i="3"/>
  <c r="D109" i="3"/>
  <c r="E109" i="3"/>
  <c r="F109" i="3"/>
  <c r="H109" i="3"/>
  <c r="D110" i="3"/>
  <c r="E110" i="3"/>
  <c r="I110" i="3"/>
  <c r="J110" i="3"/>
  <c r="D111" i="3"/>
  <c r="F111" i="3"/>
  <c r="E111" i="3"/>
  <c r="G111" i="3"/>
  <c r="H111" i="3"/>
  <c r="I111" i="3"/>
  <c r="J111" i="3"/>
  <c r="D112" i="3"/>
  <c r="E112" i="3"/>
  <c r="D113" i="3"/>
  <c r="E113" i="3"/>
  <c r="I113" i="3"/>
  <c r="J113" i="3"/>
  <c r="F113" i="3"/>
  <c r="D114" i="3"/>
  <c r="F114" i="3"/>
  <c r="E114" i="3"/>
  <c r="H114" i="3"/>
  <c r="I114" i="3"/>
  <c r="J114" i="3"/>
  <c r="D115" i="3"/>
  <c r="F115" i="3"/>
  <c r="H115" i="3"/>
  <c r="E115" i="3"/>
  <c r="I115" i="3"/>
  <c r="J115" i="3"/>
  <c r="G115" i="3"/>
  <c r="D116" i="3"/>
  <c r="E116" i="3"/>
  <c r="I116" i="3"/>
  <c r="J116" i="3"/>
  <c r="D117" i="3"/>
  <c r="F117" i="3"/>
  <c r="E117" i="3"/>
  <c r="I117" i="3"/>
  <c r="J117" i="3"/>
  <c r="D118" i="3"/>
  <c r="E118" i="3"/>
  <c r="F118" i="3"/>
  <c r="H118" i="3"/>
  <c r="G118" i="3"/>
  <c r="I118" i="3"/>
  <c r="J118" i="3"/>
  <c r="D119" i="3"/>
  <c r="F119" i="3"/>
  <c r="H119" i="3"/>
  <c r="E119" i="3"/>
  <c r="I119" i="3"/>
  <c r="J119" i="3"/>
  <c r="D120" i="3"/>
  <c r="F120" i="3"/>
  <c r="H120" i="3"/>
  <c r="E120" i="3"/>
  <c r="I120" i="3"/>
  <c r="J120" i="3"/>
  <c r="D121" i="3"/>
  <c r="E121" i="3"/>
  <c r="D122" i="3"/>
  <c r="E122" i="3"/>
  <c r="F122" i="3"/>
  <c r="H122" i="3"/>
  <c r="G122" i="3"/>
  <c r="D123" i="3"/>
  <c r="G123" i="3"/>
  <c r="E123" i="3"/>
  <c r="F123" i="3"/>
  <c r="H123" i="3"/>
  <c r="I123" i="3"/>
  <c r="J123" i="3"/>
  <c r="D124" i="3"/>
  <c r="E124" i="3"/>
  <c r="I124" i="3"/>
  <c r="J124" i="3"/>
  <c r="D125" i="3"/>
  <c r="E125" i="3"/>
  <c r="I125" i="3"/>
  <c r="J125" i="3"/>
  <c r="F125" i="3"/>
  <c r="D126" i="3"/>
  <c r="E126" i="3"/>
  <c r="F126" i="3"/>
  <c r="H126" i="3"/>
  <c r="I126" i="3"/>
  <c r="J126" i="3"/>
  <c r="D127" i="3"/>
  <c r="F127" i="3"/>
  <c r="H127" i="3"/>
  <c r="E127" i="3"/>
  <c r="I127" i="3"/>
  <c r="J127" i="3"/>
  <c r="D128" i="3"/>
  <c r="F128" i="3"/>
  <c r="H128" i="3"/>
  <c r="E128" i="3"/>
  <c r="D129" i="3"/>
  <c r="E129" i="3"/>
  <c r="D130" i="3"/>
  <c r="E130" i="3"/>
  <c r="F130" i="3"/>
  <c r="H130" i="3"/>
  <c r="D131" i="3"/>
  <c r="G131" i="3"/>
  <c r="E131" i="3"/>
  <c r="F131" i="3"/>
  <c r="H131" i="3"/>
  <c r="I131" i="3"/>
  <c r="J131" i="3"/>
  <c r="D132" i="3"/>
  <c r="E132" i="3"/>
  <c r="I132" i="3"/>
  <c r="J132" i="3"/>
  <c r="D133" i="3"/>
  <c r="F133" i="3"/>
  <c r="H133" i="3"/>
  <c r="E133" i="3"/>
  <c r="D134" i="3"/>
  <c r="E134" i="3"/>
  <c r="F134" i="3"/>
  <c r="H134" i="3"/>
  <c r="G134" i="3"/>
  <c r="D135" i="3"/>
  <c r="F135" i="3"/>
  <c r="H135" i="3"/>
  <c r="E135" i="3"/>
  <c r="I135" i="3"/>
  <c r="J135" i="3"/>
  <c r="D136" i="3"/>
  <c r="F136" i="3"/>
  <c r="H136" i="3"/>
  <c r="E136" i="3"/>
  <c r="I136" i="3"/>
  <c r="J136" i="3"/>
  <c r="D137" i="3"/>
  <c r="F137" i="3"/>
  <c r="H137" i="3"/>
  <c r="E137" i="3"/>
  <c r="D138" i="3"/>
  <c r="E138" i="3"/>
  <c r="I138" i="3"/>
  <c r="J138" i="3"/>
  <c r="F138" i="3"/>
  <c r="G138" i="3"/>
  <c r="H138" i="3"/>
  <c r="D139" i="3"/>
  <c r="G139" i="3"/>
  <c r="E139" i="3"/>
  <c r="F139" i="3"/>
  <c r="H139" i="3"/>
  <c r="I139" i="3"/>
  <c r="J139" i="3"/>
  <c r="D140" i="3"/>
  <c r="E140" i="3"/>
  <c r="F140" i="3"/>
  <c r="H140" i="3"/>
  <c r="D141" i="3"/>
  <c r="F141" i="3"/>
  <c r="H141" i="3"/>
  <c r="E141" i="3"/>
  <c r="G141" i="3"/>
  <c r="I141" i="3"/>
  <c r="J141" i="3"/>
  <c r="D142" i="3"/>
  <c r="E142" i="3"/>
  <c r="D143" i="3"/>
  <c r="E143" i="3"/>
  <c r="F143" i="3"/>
  <c r="H143" i="3"/>
  <c r="G143" i="3"/>
  <c r="D144" i="3"/>
  <c r="F144" i="3"/>
  <c r="G144" i="3"/>
  <c r="E144" i="3"/>
  <c r="I144" i="3"/>
  <c r="J144" i="3"/>
  <c r="D145" i="3"/>
  <c r="F145" i="3"/>
  <c r="H145" i="3"/>
  <c r="E145" i="3"/>
  <c r="D146" i="3"/>
  <c r="E146" i="3"/>
  <c r="I146" i="3"/>
  <c r="J146" i="3"/>
  <c r="F146" i="3"/>
  <c r="G146" i="3"/>
  <c r="H146" i="3"/>
  <c r="D147" i="3"/>
  <c r="E147" i="3"/>
  <c r="F147" i="3"/>
  <c r="H147" i="3"/>
  <c r="I147" i="3"/>
  <c r="J147" i="3"/>
  <c r="D148" i="3"/>
  <c r="I148" i="3"/>
  <c r="J148" i="3"/>
  <c r="E148" i="3"/>
  <c r="F148" i="3"/>
  <c r="H148" i="3"/>
  <c r="D149" i="3"/>
  <c r="F149" i="3"/>
  <c r="H149" i="3"/>
  <c r="E149" i="3"/>
  <c r="D150" i="3"/>
  <c r="E150" i="3"/>
  <c r="D151" i="3"/>
  <c r="E151" i="3"/>
  <c r="F151" i="3"/>
  <c r="H151" i="3"/>
  <c r="G151" i="3"/>
  <c r="D152" i="3"/>
  <c r="F152" i="3"/>
  <c r="G152" i="3"/>
  <c r="E152" i="3"/>
  <c r="I152" i="3"/>
  <c r="J152" i="3"/>
  <c r="D153" i="3"/>
  <c r="F153" i="3"/>
  <c r="H153" i="3"/>
  <c r="E153" i="3"/>
  <c r="I153" i="3"/>
  <c r="J153" i="3"/>
  <c r="D154" i="3"/>
  <c r="E154" i="3"/>
  <c r="I154" i="3"/>
  <c r="J154" i="3"/>
  <c r="F154" i="3"/>
  <c r="G154" i="3"/>
  <c r="H154" i="3"/>
  <c r="D155" i="3"/>
  <c r="E155" i="3"/>
  <c r="F155" i="3"/>
  <c r="G155" i="3"/>
  <c r="I155" i="3"/>
  <c r="J155" i="3"/>
  <c r="D156" i="3"/>
  <c r="F156" i="3"/>
  <c r="H156" i="3"/>
  <c r="E156" i="3"/>
  <c r="I156" i="3"/>
  <c r="J156" i="3"/>
  <c r="D157" i="3"/>
  <c r="F157" i="3"/>
  <c r="E157" i="3"/>
  <c r="I157" i="3"/>
  <c r="J157" i="3"/>
  <c r="D158" i="3"/>
  <c r="F158" i="3"/>
  <c r="H158" i="3"/>
  <c r="E158" i="3"/>
  <c r="G158" i="3"/>
  <c r="I158" i="3"/>
  <c r="J158" i="3"/>
  <c r="D159" i="3"/>
  <c r="E159" i="3"/>
  <c r="F159" i="3"/>
  <c r="H159" i="3"/>
  <c r="G159" i="3"/>
  <c r="D160" i="3"/>
  <c r="F160" i="3"/>
  <c r="E160" i="3"/>
  <c r="I160" i="3"/>
  <c r="J160" i="3"/>
  <c r="G160" i="3"/>
  <c r="H160" i="3"/>
  <c r="D161" i="3"/>
  <c r="E161" i="3"/>
  <c r="I161" i="3"/>
  <c r="J161" i="3"/>
  <c r="D162" i="3"/>
  <c r="E162" i="3"/>
  <c r="I162" i="3"/>
  <c r="J162" i="3"/>
  <c r="F162" i="3"/>
  <c r="D163" i="3"/>
  <c r="E163" i="3"/>
  <c r="F163" i="3"/>
  <c r="G163" i="3"/>
  <c r="I163" i="3"/>
  <c r="J163" i="3"/>
  <c r="D164" i="3"/>
  <c r="E164" i="3"/>
  <c r="F164" i="3"/>
  <c r="H164" i="3"/>
  <c r="I164" i="3"/>
  <c r="J164" i="3"/>
  <c r="D165" i="3"/>
  <c r="I165" i="3"/>
  <c r="J165" i="3"/>
  <c r="E165" i="3"/>
  <c r="F165" i="3"/>
  <c r="H165" i="3"/>
  <c r="G165" i="3"/>
  <c r="D166" i="3"/>
  <c r="E166" i="3"/>
  <c r="D167" i="3"/>
  <c r="F167" i="3"/>
  <c r="E167" i="3"/>
  <c r="D168" i="3"/>
  <c r="F168" i="3"/>
  <c r="E168" i="3"/>
  <c r="G168" i="3"/>
  <c r="H168" i="3"/>
  <c r="I168" i="3"/>
  <c r="J168" i="3"/>
  <c r="D169" i="3"/>
  <c r="F169" i="3"/>
  <c r="H169" i="3"/>
  <c r="E169" i="3"/>
  <c r="I169" i="3"/>
  <c r="J169" i="3"/>
  <c r="G169" i="3"/>
  <c r="D170" i="3"/>
  <c r="E170" i="3"/>
  <c r="D171" i="3"/>
  <c r="E171" i="3"/>
  <c r="I171" i="3"/>
  <c r="J171" i="3"/>
  <c r="F171" i="3"/>
  <c r="G171" i="3"/>
  <c r="H171" i="3"/>
  <c r="D172" i="3"/>
  <c r="E172" i="3"/>
  <c r="D173" i="3"/>
  <c r="I173" i="3"/>
  <c r="J173" i="3"/>
  <c r="E173" i="3"/>
  <c r="F173" i="3"/>
  <c r="H173" i="3"/>
  <c r="G173" i="3"/>
  <c r="D174" i="3"/>
  <c r="F174" i="3"/>
  <c r="E174" i="3"/>
  <c r="I174" i="3"/>
  <c r="J174" i="3"/>
  <c r="D175" i="3"/>
  <c r="F175" i="3"/>
  <c r="H175" i="3"/>
  <c r="E175" i="3"/>
  <c r="D176" i="3"/>
  <c r="E176" i="3"/>
  <c r="I176" i="3"/>
  <c r="J176" i="3"/>
  <c r="F176" i="3"/>
  <c r="G176" i="3"/>
  <c r="H176" i="3"/>
  <c r="D177" i="3"/>
  <c r="E177" i="3"/>
  <c r="I177" i="3"/>
  <c r="F177" i="3"/>
  <c r="G177" i="3"/>
  <c r="H177" i="3"/>
  <c r="J177" i="3"/>
  <c r="D178" i="3"/>
  <c r="G178" i="3"/>
  <c r="E178" i="3"/>
  <c r="F178" i="3"/>
  <c r="H178" i="3"/>
  <c r="D179" i="3"/>
  <c r="E179" i="3"/>
  <c r="F179" i="3"/>
  <c r="G179" i="3"/>
  <c r="H179" i="3"/>
  <c r="I179" i="3"/>
  <c r="J179" i="3"/>
  <c r="D180" i="3"/>
  <c r="E180" i="3"/>
  <c r="D181" i="3"/>
  <c r="I181" i="3"/>
  <c r="J181" i="3"/>
  <c r="E181" i="3"/>
  <c r="F181" i="3"/>
  <c r="H181" i="3"/>
  <c r="D182" i="3"/>
  <c r="F182" i="3"/>
  <c r="E182" i="3"/>
  <c r="I182" i="3"/>
  <c r="J182" i="3"/>
  <c r="D183" i="3"/>
  <c r="F183" i="3"/>
  <c r="H183" i="3"/>
  <c r="E183" i="3"/>
  <c r="G183" i="3"/>
  <c r="D184" i="3"/>
  <c r="E184" i="3"/>
  <c r="I184" i="3"/>
  <c r="F184" i="3"/>
  <c r="G184" i="3"/>
  <c r="H184" i="3"/>
  <c r="J184" i="3"/>
  <c r="D185" i="3"/>
  <c r="E185" i="3"/>
  <c r="I185" i="3"/>
  <c r="J185" i="3"/>
  <c r="F185" i="3"/>
  <c r="G185" i="3"/>
  <c r="H185" i="3"/>
  <c r="D186" i="3"/>
  <c r="E186" i="3"/>
  <c r="F186" i="3"/>
  <c r="H186" i="3"/>
  <c r="D187" i="3"/>
  <c r="E187" i="3"/>
  <c r="F187" i="3"/>
  <c r="G187" i="3"/>
  <c r="H187" i="3"/>
  <c r="I187" i="3"/>
  <c r="J187" i="3"/>
  <c r="D188" i="3"/>
  <c r="E188" i="3"/>
  <c r="F188" i="3"/>
  <c r="H188" i="3"/>
  <c r="I188" i="3"/>
  <c r="J188" i="3"/>
  <c r="D189" i="3"/>
  <c r="G189" i="3"/>
  <c r="E189" i="3"/>
  <c r="F189" i="3"/>
  <c r="H189" i="3"/>
  <c r="I189" i="3"/>
  <c r="J189" i="3"/>
  <c r="D190" i="3"/>
  <c r="F190" i="3"/>
  <c r="E190" i="3"/>
  <c r="H190" i="3"/>
  <c r="I190" i="3"/>
  <c r="J190" i="3"/>
  <c r="D191" i="3"/>
  <c r="F191" i="3"/>
  <c r="H191" i="3"/>
  <c r="E191" i="3"/>
  <c r="G191" i="3"/>
  <c r="D192" i="3"/>
  <c r="E192" i="3"/>
  <c r="I192" i="3"/>
  <c r="F192" i="3"/>
  <c r="J192" i="3"/>
  <c r="D193" i="3"/>
  <c r="G193" i="3"/>
  <c r="E193" i="3"/>
  <c r="I193" i="3"/>
  <c r="J193" i="3"/>
  <c r="F193" i="3"/>
  <c r="H193" i="3"/>
  <c r="D194" i="3"/>
  <c r="F194" i="3"/>
  <c r="H194" i="3"/>
  <c r="E194" i="3"/>
  <c r="D195" i="3"/>
  <c r="E195" i="3"/>
  <c r="F195" i="3"/>
  <c r="G195" i="3"/>
  <c r="H195" i="3"/>
  <c r="I195" i="3"/>
  <c r="J195" i="3"/>
  <c r="D196" i="3"/>
  <c r="E196" i="3"/>
  <c r="F196" i="3"/>
  <c r="H196" i="3"/>
  <c r="I196" i="3"/>
  <c r="J196" i="3"/>
  <c r="D197" i="3"/>
  <c r="F197" i="3"/>
  <c r="H197" i="3"/>
  <c r="E197" i="3"/>
  <c r="I197" i="3"/>
  <c r="J197" i="3"/>
  <c r="D198" i="3"/>
  <c r="F198" i="3"/>
  <c r="E198" i="3"/>
  <c r="I198" i="3"/>
  <c r="J198" i="3"/>
  <c r="G198" i="3"/>
  <c r="H198" i="3"/>
  <c r="D199" i="3"/>
  <c r="F199" i="3"/>
  <c r="H199" i="3"/>
  <c r="E199" i="3"/>
  <c r="D200" i="3"/>
  <c r="E200" i="3"/>
  <c r="I200" i="3"/>
  <c r="F200" i="3"/>
  <c r="H200" i="3"/>
  <c r="G200" i="3"/>
  <c r="J200" i="3"/>
  <c r="D201" i="3"/>
  <c r="E201" i="3"/>
  <c r="F201" i="3"/>
  <c r="H201" i="3"/>
  <c r="I201" i="3"/>
  <c r="J201" i="3"/>
  <c r="D202" i="3"/>
  <c r="E202" i="3"/>
  <c r="D203" i="3"/>
  <c r="F203" i="3"/>
  <c r="H203" i="3"/>
  <c r="E203" i="3"/>
  <c r="D204" i="3"/>
  <c r="F204" i="3"/>
  <c r="H204" i="3"/>
  <c r="E204" i="3"/>
  <c r="G204" i="3"/>
  <c r="I204" i="3"/>
  <c r="J204" i="3"/>
  <c r="D205" i="3"/>
  <c r="E205" i="3"/>
  <c r="F205" i="3"/>
  <c r="H205" i="3"/>
  <c r="D206" i="3"/>
  <c r="F206" i="3"/>
  <c r="H206" i="3"/>
  <c r="E206" i="3"/>
  <c r="I206" i="3"/>
  <c r="J206" i="3"/>
  <c r="D207" i="3"/>
  <c r="F207" i="3"/>
  <c r="H207" i="3"/>
  <c r="E207" i="3"/>
  <c r="D208" i="3"/>
  <c r="E208" i="3"/>
  <c r="I208" i="3"/>
  <c r="F208" i="3"/>
  <c r="G208" i="3"/>
  <c r="H208" i="3"/>
  <c r="J208" i="3"/>
  <c r="D209" i="3"/>
  <c r="G209" i="3"/>
  <c r="E209" i="3"/>
  <c r="I209" i="3"/>
  <c r="J209" i="3"/>
  <c r="F209" i="3"/>
  <c r="H209" i="3"/>
  <c r="D210" i="3"/>
  <c r="F210" i="3"/>
  <c r="H210" i="3"/>
  <c r="E210" i="3"/>
  <c r="I210" i="3"/>
  <c r="J210" i="3"/>
  <c r="D211" i="3"/>
  <c r="E211" i="3"/>
  <c r="F211" i="3"/>
  <c r="G211" i="3"/>
  <c r="H211" i="3"/>
  <c r="I211" i="3"/>
  <c r="J211" i="3"/>
  <c r="D212" i="3"/>
  <c r="E212" i="3"/>
  <c r="F212" i="3"/>
  <c r="H212" i="3"/>
  <c r="I212" i="3"/>
  <c r="J212" i="3"/>
  <c r="D213" i="3"/>
  <c r="F213" i="3"/>
  <c r="H213" i="3"/>
  <c r="E213" i="3"/>
  <c r="I213" i="3"/>
  <c r="J213" i="3"/>
  <c r="D214" i="3"/>
  <c r="E214" i="3"/>
  <c r="D215" i="3"/>
  <c r="F215" i="3"/>
  <c r="H215" i="3"/>
  <c r="E215" i="3"/>
  <c r="I215" i="3"/>
  <c r="J215" i="3"/>
  <c r="D216" i="3"/>
  <c r="F216" i="3"/>
  <c r="H216" i="3"/>
  <c r="E216" i="3"/>
  <c r="D217" i="3"/>
  <c r="E217" i="3"/>
  <c r="F217" i="3"/>
  <c r="G217" i="3"/>
  <c r="D218" i="3"/>
  <c r="E218" i="3"/>
  <c r="F218" i="3"/>
  <c r="G218" i="3"/>
  <c r="H218" i="3"/>
  <c r="I218" i="3"/>
  <c r="J218" i="3"/>
  <c r="D219" i="3"/>
  <c r="F219" i="3"/>
  <c r="H219" i="3"/>
  <c r="E219" i="3"/>
  <c r="D220" i="3"/>
  <c r="E220" i="3"/>
  <c r="F220" i="3"/>
  <c r="I220" i="3"/>
  <c r="J220" i="3"/>
  <c r="D221" i="3"/>
  <c r="F221" i="3"/>
  <c r="H221" i="3"/>
  <c r="E221" i="3"/>
  <c r="I221" i="3"/>
  <c r="J221" i="3"/>
  <c r="D222" i="3"/>
  <c r="E222" i="3"/>
  <c r="D223" i="3"/>
  <c r="F223" i="3"/>
  <c r="H223" i="3"/>
  <c r="E223" i="3"/>
  <c r="G223" i="3"/>
  <c r="I223" i="3"/>
  <c r="J223" i="3"/>
  <c r="D224" i="3"/>
  <c r="F224" i="3"/>
  <c r="H224" i="3"/>
  <c r="E224" i="3"/>
  <c r="D225" i="3"/>
  <c r="E225" i="3"/>
  <c r="F225" i="3"/>
  <c r="G225" i="3"/>
  <c r="D226" i="3"/>
  <c r="E226" i="3"/>
  <c r="F226" i="3"/>
  <c r="G226" i="3"/>
  <c r="H226" i="3"/>
  <c r="I226" i="3"/>
  <c r="J226" i="3"/>
  <c r="D227" i="3"/>
  <c r="F227" i="3"/>
  <c r="H227" i="3"/>
  <c r="E227" i="3"/>
  <c r="D228" i="3"/>
  <c r="E228" i="3"/>
  <c r="F228" i="3"/>
  <c r="I228" i="3"/>
  <c r="J228" i="3"/>
  <c r="D229" i="3"/>
  <c r="F229" i="3"/>
  <c r="H229" i="3"/>
  <c r="E229" i="3"/>
  <c r="I229" i="3"/>
  <c r="J229" i="3"/>
  <c r="D230" i="3"/>
  <c r="E230" i="3"/>
  <c r="D231" i="3"/>
  <c r="F231" i="3"/>
  <c r="G231" i="3"/>
  <c r="E231" i="3"/>
  <c r="I231" i="3"/>
  <c r="J231" i="3"/>
  <c r="D232" i="3"/>
  <c r="E232" i="3"/>
  <c r="D233" i="3"/>
  <c r="E233" i="3"/>
  <c r="F233" i="3"/>
  <c r="H233" i="3"/>
  <c r="D234" i="3"/>
  <c r="E234" i="3"/>
  <c r="F234" i="3"/>
  <c r="G234" i="3"/>
  <c r="H234" i="3"/>
  <c r="I234" i="3"/>
  <c r="J234" i="3"/>
  <c r="D235" i="3"/>
  <c r="E235" i="3"/>
  <c r="D236" i="3"/>
  <c r="E236" i="3"/>
  <c r="F236" i="3"/>
  <c r="G236" i="3"/>
  <c r="H236" i="3"/>
  <c r="I236" i="3"/>
  <c r="J236" i="3"/>
  <c r="D237" i="3"/>
  <c r="F237" i="3"/>
  <c r="H237" i="3"/>
  <c r="E237" i="3"/>
  <c r="I237" i="3"/>
  <c r="J237" i="3"/>
  <c r="D238" i="3"/>
  <c r="F238" i="3"/>
  <c r="H238" i="3"/>
  <c r="E238" i="3"/>
  <c r="D239" i="3"/>
  <c r="F239" i="3"/>
  <c r="E239" i="3"/>
  <c r="G239" i="3"/>
  <c r="H239" i="3"/>
  <c r="I239" i="3"/>
  <c r="J239" i="3"/>
  <c r="D240" i="3"/>
  <c r="E240" i="3"/>
  <c r="D241" i="3"/>
  <c r="E241" i="3"/>
  <c r="I241" i="3"/>
  <c r="J241" i="3"/>
  <c r="F241" i="3"/>
  <c r="G241" i="3"/>
  <c r="H241" i="3"/>
  <c r="D242" i="3"/>
  <c r="E242" i="3"/>
  <c r="F242" i="3"/>
  <c r="G242" i="3"/>
  <c r="H242" i="3"/>
  <c r="I242" i="3"/>
  <c r="J242" i="3"/>
  <c r="D243" i="3"/>
  <c r="E243" i="3"/>
  <c r="F243" i="3"/>
  <c r="H243" i="3"/>
  <c r="D244" i="3"/>
  <c r="E244" i="3"/>
  <c r="F244" i="3"/>
  <c r="G244" i="3"/>
  <c r="H244" i="3"/>
  <c r="I244" i="3"/>
  <c r="J244" i="3"/>
  <c r="D245" i="3"/>
  <c r="E245" i="3"/>
  <c r="I245" i="3"/>
  <c r="J245" i="3"/>
  <c r="D246" i="3"/>
  <c r="G246" i="3"/>
  <c r="E246" i="3"/>
  <c r="F246" i="3"/>
  <c r="H246" i="3"/>
  <c r="D247" i="3"/>
  <c r="F247" i="3"/>
  <c r="H247" i="3"/>
  <c r="E247" i="3"/>
  <c r="G247" i="3"/>
  <c r="I247" i="3"/>
  <c r="J247" i="3"/>
  <c r="D248" i="3"/>
  <c r="E248" i="3"/>
  <c r="D249" i="3"/>
  <c r="E249" i="3"/>
  <c r="I249" i="3"/>
  <c r="J249" i="3"/>
  <c r="F249" i="3"/>
  <c r="G249" i="3"/>
  <c r="H249" i="3"/>
  <c r="D250" i="3"/>
  <c r="E250" i="3"/>
  <c r="F250" i="3"/>
  <c r="G250" i="3"/>
  <c r="H250" i="3"/>
  <c r="I250" i="3"/>
  <c r="J250" i="3"/>
  <c r="D251" i="3"/>
  <c r="F251" i="3"/>
  <c r="H251" i="3"/>
  <c r="E251" i="3"/>
  <c r="D252" i="3"/>
  <c r="I252" i="3"/>
  <c r="J252" i="3"/>
  <c r="E252" i="3"/>
  <c r="F252" i="3"/>
  <c r="G252" i="3"/>
  <c r="H252" i="3"/>
  <c r="D253" i="3"/>
  <c r="F253" i="3"/>
  <c r="E253" i="3"/>
  <c r="H253" i="3"/>
  <c r="I253" i="3"/>
  <c r="J253" i="3"/>
  <c r="F166" i="3"/>
  <c r="H166" i="3"/>
  <c r="I166" i="3"/>
  <c r="J166" i="3"/>
  <c r="G233" i="3"/>
  <c r="F232" i="3"/>
  <c r="H232" i="3"/>
  <c r="G232" i="3"/>
  <c r="I225" i="3"/>
  <c r="J225" i="3"/>
  <c r="I217" i="3"/>
  <c r="J217" i="3"/>
  <c r="G215" i="3"/>
  <c r="G197" i="3"/>
  <c r="G192" i="3"/>
  <c r="H192" i="3"/>
  <c r="H117" i="3"/>
  <c r="G117" i="3"/>
  <c r="I238" i="3"/>
  <c r="J238" i="3"/>
  <c r="I205" i="3"/>
  <c r="J205" i="3"/>
  <c r="I240" i="3"/>
  <c r="J240" i="3"/>
  <c r="I233" i="3"/>
  <c r="J233" i="3"/>
  <c r="G228" i="3"/>
  <c r="H228" i="3"/>
  <c r="G220" i="3"/>
  <c r="H220" i="3"/>
  <c r="I183" i="3"/>
  <c r="J183" i="3"/>
  <c r="G238" i="3"/>
  <c r="G253" i="3"/>
  <c r="I243" i="3"/>
  <c r="J243" i="3"/>
  <c r="F240" i="3"/>
  <c r="H240" i="3"/>
  <c r="G240" i="3"/>
  <c r="I202" i="3"/>
  <c r="J202" i="3"/>
  <c r="I235" i="3"/>
  <c r="J235" i="3"/>
  <c r="H231" i="3"/>
  <c r="F230" i="3"/>
  <c r="H230" i="3"/>
  <c r="F222" i="3"/>
  <c r="H222" i="3"/>
  <c r="G222" i="3"/>
  <c r="G202" i="3"/>
  <c r="F202" i="3"/>
  <c r="H202" i="3"/>
  <c r="G162" i="3"/>
  <c r="H162" i="3"/>
  <c r="F245" i="3"/>
  <c r="H245" i="3"/>
  <c r="G243" i="3"/>
  <c r="I248" i="3"/>
  <c r="J248" i="3"/>
  <c r="I246" i="3"/>
  <c r="J246" i="3"/>
  <c r="F235" i="3"/>
  <c r="H235" i="3"/>
  <c r="F214" i="3"/>
  <c r="H214" i="3"/>
  <c r="G251" i="3"/>
  <c r="I251" i="3"/>
  <c r="J251" i="3"/>
  <c r="F248" i="3"/>
  <c r="H248" i="3"/>
  <c r="H182" i="3"/>
  <c r="G182" i="3"/>
  <c r="I232" i="3"/>
  <c r="J232" i="3"/>
  <c r="I224" i="3"/>
  <c r="J224" i="3"/>
  <c r="I216" i="3"/>
  <c r="J216" i="3"/>
  <c r="I203" i="3"/>
  <c r="J203" i="3"/>
  <c r="I191" i="3"/>
  <c r="J191" i="3"/>
  <c r="G190" i="3"/>
  <c r="G237" i="3"/>
  <c r="G229" i="3"/>
  <c r="I227" i="3"/>
  <c r="J227" i="3"/>
  <c r="G221" i="3"/>
  <c r="I219" i="3"/>
  <c r="J219" i="3"/>
  <c r="G213" i="3"/>
  <c r="G201" i="3"/>
  <c r="G174" i="3"/>
  <c r="H174" i="3"/>
  <c r="F172" i="3"/>
  <c r="H172" i="3"/>
  <c r="I172" i="3"/>
  <c r="J172" i="3"/>
  <c r="F170" i="3"/>
  <c r="H170" i="3"/>
  <c r="I230" i="3"/>
  <c r="J230" i="3"/>
  <c r="G224" i="3"/>
  <c r="I222" i="3"/>
  <c r="J222" i="3"/>
  <c r="G216" i="3"/>
  <c r="I214" i="3"/>
  <c r="J214" i="3"/>
  <c r="G207" i="3"/>
  <c r="G203" i="3"/>
  <c r="F180" i="3"/>
  <c r="H180" i="3"/>
  <c r="G180" i="3"/>
  <c r="I180" i="3"/>
  <c r="J180" i="3"/>
  <c r="I145" i="3"/>
  <c r="J145" i="3"/>
  <c r="G227" i="3"/>
  <c r="G219" i="3"/>
  <c r="I207" i="3"/>
  <c r="J207" i="3"/>
  <c r="G196" i="3"/>
  <c r="G188" i="3"/>
  <c r="G181" i="3"/>
  <c r="H225" i="3"/>
  <c r="H217" i="3"/>
  <c r="G206" i="3"/>
  <c r="G199" i="3"/>
  <c r="I178" i="3"/>
  <c r="J178" i="3"/>
  <c r="I175" i="3"/>
  <c r="J175" i="3"/>
  <c r="H167" i="3"/>
  <c r="G167" i="3"/>
  <c r="G212" i="3"/>
  <c r="G210" i="3"/>
  <c r="G205" i="3"/>
  <c r="I199" i="3"/>
  <c r="J199" i="3"/>
  <c r="I194" i="3"/>
  <c r="J194" i="3"/>
  <c r="I186" i="3"/>
  <c r="J186" i="3"/>
  <c r="F142" i="3"/>
  <c r="H142" i="3"/>
  <c r="I142" i="3"/>
  <c r="J142" i="3"/>
  <c r="G194" i="3"/>
  <c r="G186" i="3"/>
  <c r="G157" i="3"/>
  <c r="H157" i="3"/>
  <c r="F112" i="3"/>
  <c r="H112" i="3"/>
  <c r="G112" i="3"/>
  <c r="I167" i="3"/>
  <c r="J167" i="3"/>
  <c r="F161" i="3"/>
  <c r="H161" i="3"/>
  <c r="G161" i="3"/>
  <c r="G140" i="3"/>
  <c r="I140" i="3"/>
  <c r="J140" i="3"/>
  <c r="I159" i="3"/>
  <c r="J159" i="3"/>
  <c r="F150" i="3"/>
  <c r="I150" i="3"/>
  <c r="J150" i="3"/>
  <c r="I143" i="3"/>
  <c r="J143" i="3"/>
  <c r="H163" i="3"/>
  <c r="H155" i="3"/>
  <c r="H152" i="3"/>
  <c r="I151" i="3"/>
  <c r="J151" i="3"/>
  <c r="H144" i="3"/>
  <c r="G136" i="3"/>
  <c r="I54" i="3"/>
  <c r="J54" i="3"/>
  <c r="F54" i="3"/>
  <c r="H54" i="3"/>
  <c r="G164" i="3"/>
  <c r="G147" i="3"/>
  <c r="I134" i="3"/>
  <c r="J134" i="3"/>
  <c r="G125" i="3"/>
  <c r="H125" i="3"/>
  <c r="G113" i="3"/>
  <c r="H113" i="3"/>
  <c r="G175" i="3"/>
  <c r="G156" i="3"/>
  <c r="I149" i="3"/>
  <c r="J149" i="3"/>
  <c r="H102" i="3"/>
  <c r="G102" i="3"/>
  <c r="G66" i="3"/>
  <c r="H66" i="3"/>
  <c r="I170" i="3"/>
  <c r="J170" i="3"/>
  <c r="G149" i="3"/>
  <c r="G148" i="3"/>
  <c r="G133" i="3"/>
  <c r="F74" i="3"/>
  <c r="H74" i="3"/>
  <c r="G74" i="3"/>
  <c r="I109" i="3"/>
  <c r="J109" i="3"/>
  <c r="I95" i="3"/>
  <c r="J95" i="3"/>
  <c r="F95" i="3"/>
  <c r="H95" i="3"/>
  <c r="F77" i="3"/>
  <c r="H77" i="3"/>
  <c r="I77" i="3"/>
  <c r="J77" i="3"/>
  <c r="I137" i="3"/>
  <c r="J137" i="3"/>
  <c r="I133" i="3"/>
  <c r="J133" i="3"/>
  <c r="G130" i="3"/>
  <c r="F124" i="3"/>
  <c r="H124" i="3"/>
  <c r="G124" i="3"/>
  <c r="I105" i="3"/>
  <c r="J105" i="3"/>
  <c r="F61" i="3"/>
  <c r="H61" i="3"/>
  <c r="G61" i="3"/>
  <c r="F132" i="3"/>
  <c r="H132" i="3"/>
  <c r="I128" i="3"/>
  <c r="J128" i="3"/>
  <c r="I122" i="3"/>
  <c r="J122" i="3"/>
  <c r="G101" i="3"/>
  <c r="I93" i="3"/>
  <c r="J93" i="3"/>
  <c r="H87" i="3"/>
  <c r="G87" i="3"/>
  <c r="G64" i="3"/>
  <c r="H64" i="3"/>
  <c r="I53" i="3"/>
  <c r="J53" i="3"/>
  <c r="F41" i="3"/>
  <c r="H41" i="3" s="1"/>
  <c r="G153" i="3"/>
  <c r="G145" i="3"/>
  <c r="G137" i="3"/>
  <c r="I130" i="3"/>
  <c r="J130" i="3"/>
  <c r="G120" i="3"/>
  <c r="F106" i="3"/>
  <c r="H106" i="3"/>
  <c r="I87" i="3"/>
  <c r="J87" i="3"/>
  <c r="I76" i="3"/>
  <c r="J76" i="3"/>
  <c r="I64" i="3"/>
  <c r="J64" i="3"/>
  <c r="I60" i="3"/>
  <c r="J60" i="3"/>
  <c r="G128" i="3"/>
  <c r="G126" i="3"/>
  <c r="I121" i="3"/>
  <c r="J121" i="3"/>
  <c r="F121" i="3"/>
  <c r="F110" i="3"/>
  <c r="H110" i="3"/>
  <c r="I102" i="3"/>
  <c r="J102" i="3"/>
  <c r="I90" i="3"/>
  <c r="J90" i="3"/>
  <c r="F78" i="3"/>
  <c r="H78" i="3"/>
  <c r="I78" i="3"/>
  <c r="J78" i="3"/>
  <c r="G78" i="3"/>
  <c r="G69" i="3"/>
  <c r="G60" i="3"/>
  <c r="F60" i="3"/>
  <c r="H60" i="3"/>
  <c r="G135" i="3"/>
  <c r="I129" i="3"/>
  <c r="J129" i="3"/>
  <c r="F129" i="3"/>
  <c r="H129" i="3"/>
  <c r="G119" i="3"/>
  <c r="F116" i="3"/>
  <c r="H116" i="3"/>
  <c r="I94" i="3"/>
  <c r="J94" i="3"/>
  <c r="F45" i="3"/>
  <c r="H45" i="3" s="1"/>
  <c r="G127" i="3"/>
  <c r="I112" i="3"/>
  <c r="J112" i="3"/>
  <c r="F107" i="3"/>
  <c r="H107" i="3"/>
  <c r="G107" i="3"/>
  <c r="F103" i="3"/>
  <c r="H103" i="3"/>
  <c r="G77" i="3"/>
  <c r="G63" i="3"/>
  <c r="G114" i="3"/>
  <c r="I104" i="3"/>
  <c r="J104" i="3"/>
  <c r="F90" i="3"/>
  <c r="H90" i="3"/>
  <c r="I88" i="3"/>
  <c r="J88" i="3"/>
  <c r="F88" i="3"/>
  <c r="G83" i="3"/>
  <c r="H83" i="3"/>
  <c r="F68" i="3"/>
  <c r="H68" i="3"/>
  <c r="I55" i="3"/>
  <c r="J55" i="3"/>
  <c r="F98" i="3"/>
  <c r="H98" i="3"/>
  <c r="I82" i="3"/>
  <c r="J82" i="3"/>
  <c r="F81" i="3"/>
  <c r="H81" i="3"/>
  <c r="I71" i="3"/>
  <c r="J71" i="3"/>
  <c r="L12" i="3"/>
  <c r="I107" i="3"/>
  <c r="J107" i="3"/>
  <c r="I96" i="3"/>
  <c r="J96" i="3"/>
  <c r="F73" i="3"/>
  <c r="H73" i="3"/>
  <c r="G71" i="3"/>
  <c r="F29" i="3"/>
  <c r="H29" i="3" s="1"/>
  <c r="I12" i="3"/>
  <c r="I13" i="3"/>
  <c r="G109" i="3"/>
  <c r="G93" i="3"/>
  <c r="I79" i="3"/>
  <c r="J79" i="3"/>
  <c r="G84" i="3"/>
  <c r="G76" i="3"/>
  <c r="I58" i="3"/>
  <c r="J58" i="3"/>
  <c r="G55" i="3"/>
  <c r="F65" i="3"/>
  <c r="H65" i="3"/>
  <c r="F57" i="3"/>
  <c r="H57" i="3"/>
  <c r="G57" i="3"/>
  <c r="I74" i="3"/>
  <c r="J74" i="3"/>
  <c r="I63" i="3"/>
  <c r="J63" i="3"/>
  <c r="M12" i="3"/>
  <c r="M13" i="3"/>
  <c r="E13" i="3"/>
  <c r="E12" i="3"/>
  <c r="D12" i="3"/>
  <c r="D13" i="3"/>
  <c r="F37" i="3"/>
  <c r="H37" i="3" s="1"/>
  <c r="F28" i="3"/>
  <c r="G12" i="3"/>
  <c r="G13" i="3"/>
  <c r="F21" i="3"/>
  <c r="H21" i="3" s="1"/>
  <c r="F13" i="3"/>
  <c r="G68" i="3"/>
  <c r="H150" i="3"/>
  <c r="G150" i="3"/>
  <c r="G121" i="3"/>
  <c r="H121" i="3"/>
  <c r="G65" i="3"/>
  <c r="G98" i="3"/>
  <c r="G95" i="3"/>
  <c r="G54" i="3"/>
  <c r="G142" i="3"/>
  <c r="G170" i="3"/>
  <c r="G214" i="3"/>
  <c r="H88" i="3"/>
  <c r="G88" i="3"/>
  <c r="G103" i="3"/>
  <c r="G116" i="3"/>
  <c r="G106" i="3"/>
  <c r="G132" i="3"/>
  <c r="G235" i="3"/>
  <c r="G245" i="3"/>
  <c r="G166" i="3"/>
  <c r="G73" i="3"/>
  <c r="G81" i="3"/>
  <c r="G90" i="3"/>
  <c r="G110" i="3"/>
  <c r="G172" i="3"/>
  <c r="G248" i="3"/>
  <c r="G230" i="3"/>
  <c r="G129" i="3"/>
  <c r="D18" i="3"/>
  <c r="E18" i="3"/>
  <c r="I51" i="3" l="1"/>
  <c r="J51" i="3" s="1"/>
  <c r="I25" i="3"/>
  <c r="J25" i="3" s="1"/>
  <c r="I35" i="3"/>
  <c r="J35" i="3" s="1"/>
  <c r="G25" i="3"/>
  <c r="I34" i="3"/>
  <c r="J34" i="3" s="1"/>
  <c r="I26" i="3"/>
  <c r="J26" i="3" s="1"/>
  <c r="G21" i="3"/>
  <c r="I43" i="3"/>
  <c r="J43" i="3" s="1"/>
  <c r="I41" i="3"/>
  <c r="J41" i="3" s="1"/>
  <c r="I50" i="3"/>
  <c r="J50" i="3" s="1"/>
  <c r="I29" i="3"/>
  <c r="J29" i="3" s="1"/>
  <c r="E16" i="2"/>
  <c r="E33" i="2"/>
  <c r="E22" i="2"/>
  <c r="E28" i="2"/>
  <c r="E29" i="2"/>
  <c r="E24" i="2"/>
  <c r="F58" i="1"/>
  <c r="G58" i="1" s="1"/>
  <c r="K58" i="1" s="1"/>
  <c r="E26" i="2"/>
  <c r="E30" i="2"/>
  <c r="E23" i="2"/>
  <c r="E43" i="2"/>
  <c r="E11" i="2"/>
  <c r="T1" i="1"/>
  <c r="E25" i="2"/>
  <c r="E12" i="2"/>
  <c r="E21" i="2"/>
  <c r="E17" i="2"/>
  <c r="T12" i="1"/>
  <c r="G68" i="1"/>
  <c r="U68" i="1" s="1"/>
  <c r="P68" i="1"/>
  <c r="G49" i="3"/>
  <c r="H49" i="3"/>
  <c r="H35" i="3"/>
  <c r="G35" i="3"/>
  <c r="H26" i="3"/>
  <c r="G26" i="3"/>
  <c r="I52" i="3"/>
  <c r="J52" i="3" s="1"/>
  <c r="I49" i="3"/>
  <c r="J49" i="3" s="1"/>
  <c r="I48" i="3"/>
  <c r="J48" i="3" s="1"/>
  <c r="P55" i="1"/>
  <c r="G33" i="3"/>
  <c r="I40" i="3"/>
  <c r="J40" i="3" s="1"/>
  <c r="P30" i="1"/>
  <c r="I33" i="3"/>
  <c r="J33" i="3" s="1"/>
  <c r="I39" i="3"/>
  <c r="J39" i="3" s="1"/>
  <c r="P43" i="1"/>
  <c r="G43" i="1"/>
  <c r="K43" i="1" s="1"/>
  <c r="P62" i="1"/>
  <c r="G62" i="1"/>
  <c r="K62" i="1" s="1"/>
  <c r="P47" i="1"/>
  <c r="U47" i="1"/>
  <c r="P40" i="1"/>
  <c r="U40" i="1"/>
  <c r="G48" i="1"/>
  <c r="J48" i="1" s="1"/>
  <c r="P48" i="1"/>
  <c r="G65" i="1"/>
  <c r="K65" i="1" s="1"/>
  <c r="P65" i="1"/>
  <c r="G59" i="1"/>
  <c r="J59" i="1" s="1"/>
  <c r="P59" i="1"/>
  <c r="P54" i="1"/>
  <c r="G54" i="1"/>
  <c r="K54" i="1" s="1"/>
  <c r="G53" i="1"/>
  <c r="J53" i="1" s="1"/>
  <c r="P53" i="1"/>
  <c r="E34" i="2"/>
  <c r="E18" i="2"/>
  <c r="G30" i="1"/>
  <c r="J30" i="1" s="1"/>
  <c r="E45" i="2"/>
  <c r="E37" i="2"/>
  <c r="E39" i="2"/>
  <c r="E31" i="2"/>
  <c r="P27" i="1"/>
  <c r="E40" i="2"/>
  <c r="G70" i="1"/>
  <c r="K70" i="1" s="1"/>
  <c r="P70" i="1"/>
  <c r="G69" i="1"/>
  <c r="K69" i="1" s="1"/>
  <c r="P69" i="1"/>
  <c r="P71" i="1"/>
  <c r="H39" i="3"/>
  <c r="G39" i="3"/>
  <c r="G29" i="3"/>
  <c r="G51" i="3"/>
  <c r="G48" i="3"/>
  <c r="G40" i="3"/>
  <c r="I22" i="3"/>
  <c r="J22" i="3" s="1"/>
  <c r="G46" i="3"/>
  <c r="F52" i="3"/>
  <c r="G52" i="3" s="1"/>
  <c r="P37" i="1"/>
  <c r="I46" i="3"/>
  <c r="J46" i="3" s="1"/>
  <c r="G72" i="1"/>
  <c r="K72" i="1" s="1"/>
  <c r="P72" i="1"/>
  <c r="G66" i="1"/>
  <c r="P66" i="1"/>
  <c r="P73" i="1"/>
  <c r="G34" i="3"/>
  <c r="H34" i="3"/>
  <c r="H28" i="3"/>
  <c r="G28" i="3"/>
  <c r="F23" i="3"/>
  <c r="F50" i="3"/>
  <c r="H50" i="3" s="1"/>
  <c r="F47" i="3"/>
  <c r="H47" i="3" s="1"/>
  <c r="G45" i="3"/>
  <c r="I45" i="3"/>
  <c r="J45" i="3" s="1"/>
  <c r="I27" i="3"/>
  <c r="J27" i="3" s="1"/>
  <c r="G27" i="3"/>
  <c r="F44" i="3"/>
  <c r="I44" i="3"/>
  <c r="J44" i="3" s="1"/>
  <c r="F32" i="3"/>
  <c r="H32" i="3" s="1"/>
  <c r="I32" i="3"/>
  <c r="J32" i="3" s="1"/>
  <c r="P26" i="1"/>
  <c r="P38" i="1"/>
  <c r="P45" i="1"/>
  <c r="P49" i="1"/>
  <c r="P57" i="1"/>
  <c r="P29" i="1"/>
  <c r="P28" i="1"/>
  <c r="P22" i="1"/>
  <c r="P56" i="1"/>
  <c r="P61" i="1"/>
  <c r="D15" i="1"/>
  <c r="C19" i="1" s="1"/>
  <c r="P51" i="1"/>
  <c r="P32" i="1"/>
  <c r="T4" i="1"/>
  <c r="P23" i="1"/>
  <c r="P35" i="1"/>
  <c r="P46" i="1"/>
  <c r="P64" i="1"/>
  <c r="P39" i="1"/>
  <c r="P42" i="1"/>
  <c r="P67" i="1"/>
  <c r="T6" i="1"/>
  <c r="D16" i="1"/>
  <c r="D19" i="1" s="1"/>
  <c r="P31" i="1"/>
  <c r="P58" i="1"/>
  <c r="P41" i="1"/>
  <c r="P24" i="1"/>
  <c r="P52" i="1"/>
  <c r="P36" i="1"/>
  <c r="P63" i="1"/>
  <c r="P25" i="1"/>
  <c r="P60" i="1"/>
  <c r="P33" i="1"/>
  <c r="P44" i="1"/>
  <c r="P50" i="1"/>
  <c r="T8" i="1"/>
  <c r="I37" i="3"/>
  <c r="J37" i="3" s="1"/>
  <c r="I23" i="3"/>
  <c r="H43" i="3"/>
  <c r="G43" i="3"/>
  <c r="F38" i="3"/>
  <c r="H38" i="3" s="1"/>
  <c r="I38" i="3"/>
  <c r="J38" i="3" s="1"/>
  <c r="G31" i="3"/>
  <c r="H31" i="3"/>
  <c r="T2" i="1"/>
  <c r="F42" i="3"/>
  <c r="H42" i="3" s="1"/>
  <c r="G37" i="3"/>
  <c r="G41" i="3"/>
  <c r="F36" i="3"/>
  <c r="H36" i="3" s="1"/>
  <c r="G30" i="3"/>
  <c r="H30" i="3"/>
  <c r="P34" i="1"/>
  <c r="T9" i="1"/>
  <c r="I42" i="3"/>
  <c r="J42" i="3" s="1"/>
  <c r="F24" i="3"/>
  <c r="H24" i="3" s="1"/>
  <c r="T13" i="1"/>
  <c r="T7" i="1"/>
  <c r="T5" i="1"/>
  <c r="H22" i="3"/>
  <c r="T14" i="1"/>
  <c r="T3" i="1"/>
  <c r="T10" i="1"/>
  <c r="C12" i="1"/>
  <c r="I18" i="3"/>
  <c r="F18" i="3"/>
  <c r="C11" i="1"/>
  <c r="G47" i="3" l="1"/>
  <c r="H52" i="3"/>
  <c r="O68" i="1"/>
  <c r="O71" i="1"/>
  <c r="O70" i="1"/>
  <c r="O69" i="1"/>
  <c r="G24" i="3"/>
  <c r="G36" i="3"/>
  <c r="G38" i="3"/>
  <c r="G42" i="3"/>
  <c r="G32" i="3"/>
  <c r="O72" i="1"/>
  <c r="O73" i="1"/>
  <c r="O66" i="1"/>
  <c r="O44" i="1"/>
  <c r="O53" i="1"/>
  <c r="O39" i="1"/>
  <c r="O38" i="1"/>
  <c r="O64" i="1"/>
  <c r="O62" i="1"/>
  <c r="O30" i="1"/>
  <c r="O58" i="1"/>
  <c r="O41" i="1"/>
  <c r="O49" i="1"/>
  <c r="O47" i="1"/>
  <c r="O50" i="1"/>
  <c r="O46" i="1"/>
  <c r="O42" i="1"/>
  <c r="O56" i="1"/>
  <c r="O51" i="1"/>
  <c r="O67" i="1"/>
  <c r="O54" i="1"/>
  <c r="O45" i="1"/>
  <c r="O63" i="1"/>
  <c r="C15" i="1"/>
  <c r="C18" i="1" s="1"/>
  <c r="O37" i="1"/>
  <c r="O60" i="1"/>
  <c r="O59" i="1"/>
  <c r="O48" i="1"/>
  <c r="O55" i="1"/>
  <c r="O61" i="1"/>
  <c r="O43" i="1"/>
  <c r="O65" i="1"/>
  <c r="O35" i="1"/>
  <c r="O52" i="1"/>
  <c r="O36" i="1"/>
  <c r="O57" i="1"/>
  <c r="O40" i="1"/>
  <c r="C16" i="1"/>
  <c r="D18" i="1" s="1"/>
  <c r="K66" i="1"/>
  <c r="M6" i="3"/>
  <c r="G50" i="3"/>
  <c r="H23" i="3"/>
  <c r="G23" i="3"/>
  <c r="H44" i="3"/>
  <c r="G44" i="3"/>
  <c r="J23" i="3"/>
  <c r="G18" i="3"/>
  <c r="J18" i="3"/>
  <c r="H18" i="3"/>
  <c r="F18" i="1" l="1"/>
  <c r="F19" i="1" s="1"/>
  <c r="M5" i="3"/>
  <c r="M3" i="3"/>
  <c r="M4" i="3"/>
  <c r="M2" i="3"/>
  <c r="M1" i="3"/>
  <c r="M37" i="3" l="1"/>
  <c r="M58" i="3"/>
  <c r="M86" i="3"/>
  <c r="M55" i="3"/>
  <c r="M23" i="3"/>
  <c r="M33" i="3"/>
  <c r="M25" i="3"/>
  <c r="M125" i="3"/>
  <c r="M79" i="3"/>
  <c r="M53" i="3"/>
  <c r="M27" i="3"/>
  <c r="M74" i="3"/>
  <c r="M142" i="3"/>
  <c r="M94" i="3"/>
  <c r="M141" i="3"/>
  <c r="M128" i="3"/>
  <c r="M204" i="3"/>
  <c r="M174" i="3"/>
  <c r="M195" i="3"/>
  <c r="M176" i="3"/>
  <c r="M222" i="3"/>
  <c r="M232" i="3"/>
  <c r="M208" i="3"/>
  <c r="M201" i="3"/>
  <c r="M205" i="3"/>
  <c r="M193" i="3"/>
  <c r="M244" i="3"/>
  <c r="M249" i="3"/>
  <c r="M246" i="3"/>
  <c r="M45" i="3"/>
  <c r="M30" i="3"/>
  <c r="M31" i="3"/>
  <c r="M60" i="3"/>
  <c r="M44" i="3"/>
  <c r="M73" i="3"/>
  <c r="M56" i="3"/>
  <c r="M133" i="3"/>
  <c r="M88" i="3"/>
  <c r="M121" i="3"/>
  <c r="M97" i="3"/>
  <c r="M109" i="3"/>
  <c r="M150" i="3"/>
  <c r="M107" i="3"/>
  <c r="M149" i="3"/>
  <c r="M138" i="3"/>
  <c r="M137" i="3"/>
  <c r="M182" i="3"/>
  <c r="M203" i="3"/>
  <c r="M80" i="3"/>
  <c r="M189" i="3"/>
  <c r="M151" i="3"/>
  <c r="M213" i="3"/>
  <c r="M218" i="3"/>
  <c r="M215" i="3"/>
  <c r="M194" i="3"/>
  <c r="M217" i="3"/>
  <c r="M251" i="3"/>
  <c r="M248" i="3"/>
  <c r="M22" i="3"/>
  <c r="M40" i="3"/>
  <c r="M41" i="3"/>
  <c r="M64" i="3"/>
  <c r="M28" i="3"/>
  <c r="M77" i="3"/>
  <c r="M57" i="3"/>
  <c r="M38" i="3"/>
  <c r="M89" i="3"/>
  <c r="M129" i="3"/>
  <c r="M130" i="3"/>
  <c r="M113" i="3"/>
  <c r="M158" i="3"/>
  <c r="M136" i="3"/>
  <c r="M157" i="3"/>
  <c r="M146" i="3"/>
  <c r="M145" i="3"/>
  <c r="M190" i="3"/>
  <c r="M211" i="3"/>
  <c r="M152" i="3"/>
  <c r="M200" i="3"/>
  <c r="M175" i="3"/>
  <c r="M221" i="3"/>
  <c r="M226" i="3"/>
  <c r="M223" i="3"/>
  <c r="M202" i="3"/>
  <c r="M225" i="3"/>
  <c r="M199" i="3"/>
  <c r="M241" i="3"/>
  <c r="M26" i="3"/>
  <c r="M32" i="3"/>
  <c r="M46" i="3"/>
  <c r="M51" i="3"/>
  <c r="M71" i="3"/>
  <c r="M66" i="3"/>
  <c r="M82" i="3"/>
  <c r="M83" i="3"/>
  <c r="M47" i="3"/>
  <c r="M90" i="3"/>
  <c r="M101" i="3"/>
  <c r="M140" i="3"/>
  <c r="M122" i="3"/>
  <c r="M166" i="3"/>
  <c r="M144" i="3"/>
  <c r="M165" i="3"/>
  <c r="M167" i="3"/>
  <c r="M159" i="3"/>
  <c r="M119" i="3"/>
  <c r="M98" i="3"/>
  <c r="M173" i="3"/>
  <c r="M207" i="3"/>
  <c r="M183" i="3"/>
  <c r="M229" i="3"/>
  <c r="M234" i="3"/>
  <c r="M231" i="3"/>
  <c r="M209" i="3"/>
  <c r="M238" i="3"/>
  <c r="M252" i="3"/>
  <c r="M243" i="3"/>
  <c r="M34" i="3"/>
  <c r="M43" i="3"/>
  <c r="M54" i="3"/>
  <c r="M59" i="3"/>
  <c r="M85" i="3"/>
  <c r="M76" i="3"/>
  <c r="M84" i="3"/>
  <c r="M96" i="3"/>
  <c r="M49" i="3"/>
  <c r="M104" i="3"/>
  <c r="M105" i="3"/>
  <c r="M148" i="3"/>
  <c r="M131" i="3"/>
  <c r="M124" i="3"/>
  <c r="M69" i="3"/>
  <c r="M68" i="3"/>
  <c r="M172" i="3"/>
  <c r="M164" i="3"/>
  <c r="M161" i="3"/>
  <c r="M153" i="3"/>
  <c r="M181" i="3"/>
  <c r="M219" i="3"/>
  <c r="M184" i="3"/>
  <c r="M237" i="3"/>
  <c r="M242" i="3"/>
  <c r="M239" i="3"/>
  <c r="M212" i="3"/>
  <c r="M240" i="3"/>
  <c r="M156" i="3"/>
  <c r="M7" i="3"/>
  <c r="E5" i="3" s="1"/>
  <c r="M29" i="3"/>
  <c r="M75" i="3"/>
  <c r="M92" i="3"/>
  <c r="M65" i="3"/>
  <c r="M52" i="3"/>
  <c r="M81" i="3"/>
  <c r="M196" i="3"/>
  <c r="M162" i="3"/>
  <c r="M191" i="3"/>
  <c r="M198" i="3"/>
  <c r="M233" i="3"/>
  <c r="M35" i="3"/>
  <c r="M87" i="3"/>
  <c r="M108" i="3"/>
  <c r="M116" i="3"/>
  <c r="M135" i="3"/>
  <c r="M134" i="3"/>
  <c r="M160" i="3"/>
  <c r="M120" i="3"/>
  <c r="M197" i="3"/>
  <c r="M185" i="3"/>
  <c r="M170" i="3"/>
  <c r="M50" i="3"/>
  <c r="M91" i="3"/>
  <c r="M106" i="3"/>
  <c r="M48" i="3"/>
  <c r="M123" i="3"/>
  <c r="M93" i="3"/>
  <c r="M168" i="3"/>
  <c r="M210" i="3"/>
  <c r="M245" i="3"/>
  <c r="M186" i="3"/>
  <c r="M230" i="3"/>
  <c r="M62" i="3"/>
  <c r="M99" i="3"/>
  <c r="M70" i="3"/>
  <c r="M95" i="3"/>
  <c r="M117" i="3"/>
  <c r="M118" i="3"/>
  <c r="M139" i="3"/>
  <c r="M127" i="3"/>
  <c r="M179" i="3"/>
  <c r="M227" i="3"/>
  <c r="M178" i="3"/>
  <c r="M228" i="3"/>
  <c r="M21" i="3"/>
  <c r="M67" i="3"/>
  <c r="M111" i="3"/>
  <c r="M63" i="3"/>
  <c r="M36" i="3"/>
  <c r="M155" i="3"/>
  <c r="M188" i="3"/>
  <c r="M154" i="3"/>
  <c r="M224" i="3"/>
  <c r="M163" i="3"/>
  <c r="M206" i="3"/>
  <c r="M39" i="3"/>
  <c r="M72" i="3"/>
  <c r="M187" i="3"/>
  <c r="M220" i="3"/>
  <c r="M100" i="3"/>
  <c r="M147" i="3"/>
  <c r="M214" i="3"/>
  <c r="M143" i="3"/>
  <c r="M110" i="3"/>
  <c r="M102" i="3"/>
  <c r="M216" i="3"/>
  <c r="M235" i="3"/>
  <c r="M61" i="3"/>
  <c r="M115" i="3"/>
  <c r="M192" i="3"/>
  <c r="M42" i="3"/>
  <c r="M114" i="3"/>
  <c r="M180" i="3"/>
  <c r="M253" i="3"/>
  <c r="M78" i="3"/>
  <c r="M126" i="3"/>
  <c r="M171" i="3"/>
  <c r="M247" i="3"/>
  <c r="M236" i="3"/>
  <c r="M24" i="3"/>
  <c r="M103" i="3"/>
  <c r="M169" i="3"/>
  <c r="M112" i="3"/>
  <c r="M132" i="3"/>
  <c r="M177" i="3"/>
  <c r="M250" i="3"/>
  <c r="E4" i="3"/>
  <c r="N40" i="3"/>
  <c r="N57" i="3"/>
  <c r="N54" i="3"/>
  <c r="N23" i="3"/>
  <c r="N98" i="3"/>
  <c r="N103" i="3"/>
  <c r="N128" i="3"/>
  <c r="N63" i="3"/>
  <c r="N100" i="3"/>
  <c r="N151" i="3"/>
  <c r="N130" i="3"/>
  <c r="N137" i="3"/>
  <c r="N133" i="3"/>
  <c r="N107" i="3"/>
  <c r="N64" i="3"/>
  <c r="N26" i="3"/>
  <c r="N175" i="3"/>
  <c r="N180" i="3"/>
  <c r="N174" i="3"/>
  <c r="N148" i="3"/>
  <c r="N217" i="3"/>
  <c r="N189" i="3"/>
  <c r="N216" i="3"/>
  <c r="N204" i="3"/>
  <c r="N181" i="3"/>
  <c r="N147" i="3"/>
  <c r="N233" i="3"/>
  <c r="N236" i="3"/>
  <c r="N252" i="3"/>
  <c r="N33" i="3"/>
  <c r="N32" i="3"/>
  <c r="N73" i="3"/>
  <c r="N70" i="3"/>
  <c r="N31" i="3"/>
  <c r="N114" i="3"/>
  <c r="N51" i="3"/>
  <c r="N68" i="3"/>
  <c r="N91" i="3"/>
  <c r="N121" i="3"/>
  <c r="N75" i="3"/>
  <c r="N72" i="3"/>
  <c r="N153" i="3"/>
  <c r="N150" i="3"/>
  <c r="N144" i="3"/>
  <c r="N110" i="3"/>
  <c r="N93" i="3"/>
  <c r="N191" i="3"/>
  <c r="N159" i="3"/>
  <c r="N190" i="3"/>
  <c r="N162" i="3"/>
  <c r="N166" i="3"/>
  <c r="N200" i="3"/>
  <c r="N232" i="3"/>
  <c r="N213" i="3"/>
  <c r="N218" i="3"/>
  <c r="N215" i="3"/>
  <c r="N238" i="3"/>
  <c r="N251" i="3"/>
  <c r="N41" i="3"/>
  <c r="N43" i="3"/>
  <c r="N81" i="3"/>
  <c r="N78" i="3"/>
  <c r="N50" i="3"/>
  <c r="N34" i="3"/>
  <c r="N58" i="3"/>
  <c r="N87" i="3"/>
  <c r="N104" i="3"/>
  <c r="N129" i="3"/>
  <c r="N85" i="3"/>
  <c r="N74" i="3"/>
  <c r="N161" i="3"/>
  <c r="N158" i="3"/>
  <c r="N152" i="3"/>
  <c r="N117" i="3"/>
  <c r="N146" i="3"/>
  <c r="N199" i="3"/>
  <c r="N164" i="3"/>
  <c r="N198" i="3"/>
  <c r="N176" i="3"/>
  <c r="N203" i="3"/>
  <c r="N219" i="3"/>
  <c r="N240" i="3"/>
  <c r="N221" i="3"/>
  <c r="N226" i="3"/>
  <c r="N223" i="3"/>
  <c r="N253" i="3"/>
  <c r="N241" i="3"/>
  <c r="N36" i="3"/>
  <c r="N27" i="3"/>
  <c r="N29" i="3"/>
  <c r="N42" i="3"/>
  <c r="N79" i="3"/>
  <c r="N76" i="3"/>
  <c r="N109" i="3"/>
  <c r="N37" i="3"/>
  <c r="N124" i="3"/>
  <c r="N101" i="3"/>
  <c r="N96" i="3"/>
  <c r="N122" i="3"/>
  <c r="N83" i="3"/>
  <c r="N82" i="3"/>
  <c r="N168" i="3"/>
  <c r="N134" i="3"/>
  <c r="N157" i="3"/>
  <c r="N140" i="3"/>
  <c r="N185" i="3"/>
  <c r="N165" i="3"/>
  <c r="N173" i="3"/>
  <c r="N214" i="3"/>
  <c r="N235" i="3"/>
  <c r="N184" i="3"/>
  <c r="N237" i="3"/>
  <c r="N242" i="3"/>
  <c r="N239" i="3"/>
  <c r="N249" i="3"/>
  <c r="N228" i="3"/>
  <c r="N30" i="3"/>
  <c r="N49" i="3"/>
  <c r="N46" i="3"/>
  <c r="N94" i="3"/>
  <c r="N90" i="3"/>
  <c r="N95" i="3"/>
  <c r="N120" i="3"/>
  <c r="N61" i="3"/>
  <c r="N48" i="3"/>
  <c r="N143" i="3"/>
  <c r="N105" i="3"/>
  <c r="N135" i="3"/>
  <c r="N123" i="3"/>
  <c r="N139" i="3"/>
  <c r="N56" i="3"/>
  <c r="N149" i="3"/>
  <c r="N170" i="3"/>
  <c r="N172" i="3"/>
  <c r="N127" i="3"/>
  <c r="N179" i="3"/>
  <c r="N25" i="3"/>
  <c r="N39" i="3"/>
  <c r="N66" i="3"/>
  <c r="N77" i="3"/>
  <c r="N97" i="3"/>
  <c r="N60" i="3"/>
  <c r="N55" i="3"/>
  <c r="N193" i="3"/>
  <c r="N225" i="3"/>
  <c r="N224" i="3"/>
  <c r="N201" i="3"/>
  <c r="N243" i="3"/>
  <c r="N194" i="3"/>
  <c r="N44" i="3"/>
  <c r="N21" i="3"/>
  <c r="N111" i="3"/>
  <c r="N132" i="3"/>
  <c r="N84" i="3"/>
  <c r="N136" i="3"/>
  <c r="N163" i="3"/>
  <c r="N206" i="3"/>
  <c r="N222" i="3"/>
  <c r="N192" i="3"/>
  <c r="N250" i="3"/>
  <c r="N186" i="3"/>
  <c r="N22" i="3"/>
  <c r="N67" i="3"/>
  <c r="N71" i="3"/>
  <c r="N108" i="3"/>
  <c r="N131" i="3"/>
  <c r="N160" i="3"/>
  <c r="N183" i="3"/>
  <c r="N171" i="3"/>
  <c r="N188" i="3"/>
  <c r="N197" i="3"/>
  <c r="N118" i="3"/>
  <c r="N202" i="3"/>
  <c r="N53" i="3"/>
  <c r="N45" i="3"/>
  <c r="N113" i="3"/>
  <c r="N80" i="3"/>
  <c r="N145" i="3"/>
  <c r="N24" i="3"/>
  <c r="N207" i="3"/>
  <c r="N154" i="3"/>
  <c r="N196" i="3"/>
  <c r="N208" i="3"/>
  <c r="N205" i="3"/>
  <c r="N212" i="3"/>
  <c r="N38" i="3"/>
  <c r="N69" i="3"/>
  <c r="N35" i="3"/>
  <c r="N119" i="3"/>
  <c r="N169" i="3"/>
  <c r="N102" i="3"/>
  <c r="N167" i="3"/>
  <c r="N138" i="3"/>
  <c r="N227" i="3"/>
  <c r="N229" i="3"/>
  <c r="N231" i="3"/>
  <c r="N220" i="3"/>
  <c r="N89" i="3"/>
  <c r="N106" i="3"/>
  <c r="N47" i="3"/>
  <c r="N92" i="3"/>
  <c r="N142" i="3"/>
  <c r="N141" i="3"/>
  <c r="N177" i="3"/>
  <c r="N195" i="3"/>
  <c r="N211" i="3"/>
  <c r="N178" i="3"/>
  <c r="N209" i="3"/>
  <c r="N246" i="3"/>
  <c r="N62" i="3"/>
  <c r="N125" i="3"/>
  <c r="N248" i="3"/>
  <c r="N88" i="3"/>
  <c r="N126" i="3"/>
  <c r="N245" i="3"/>
  <c r="N86" i="3"/>
  <c r="N156" i="3"/>
  <c r="N234" i="3"/>
  <c r="N28" i="3"/>
  <c r="N210" i="3"/>
  <c r="N99" i="3"/>
  <c r="N115" i="3"/>
  <c r="N247" i="3"/>
  <c r="N116" i="3"/>
  <c r="N182" i="3"/>
  <c r="N244" i="3"/>
  <c r="N52" i="3"/>
  <c r="N59" i="3"/>
  <c r="N187" i="3"/>
  <c r="N230" i="3"/>
  <c r="N65" i="3"/>
  <c r="N112" i="3"/>
  <c r="N155" i="3"/>
  <c r="O40" i="3"/>
  <c r="O56" i="3"/>
  <c r="O28" i="3"/>
  <c r="O54" i="3"/>
  <c r="O30" i="3"/>
  <c r="O62" i="3"/>
  <c r="O45" i="3"/>
  <c r="O25" i="3"/>
  <c r="O87" i="3"/>
  <c r="O47" i="3"/>
  <c r="O132" i="3"/>
  <c r="O121" i="3"/>
  <c r="O27" i="3"/>
  <c r="O26" i="3"/>
  <c r="O38" i="3"/>
  <c r="O63" i="3"/>
  <c r="O58" i="3"/>
  <c r="O69" i="3"/>
  <c r="O59" i="3"/>
  <c r="O64" i="3"/>
  <c r="O99" i="3"/>
  <c r="O53" i="3"/>
  <c r="O55" i="3"/>
  <c r="O66" i="3"/>
  <c r="O35" i="3"/>
  <c r="O37" i="3"/>
  <c r="O49" i="3"/>
  <c r="O74" i="3"/>
  <c r="O72" i="3"/>
  <c r="O79" i="3"/>
  <c r="O75" i="3"/>
  <c r="O67" i="3"/>
  <c r="O111" i="3"/>
  <c r="O61" i="3"/>
  <c r="O118" i="3"/>
  <c r="O85" i="3"/>
  <c r="O156" i="3"/>
  <c r="O43" i="3"/>
  <c r="O52" i="3"/>
  <c r="O57" i="3"/>
  <c r="O80" i="3"/>
  <c r="O93" i="3"/>
  <c r="O88" i="3"/>
  <c r="O95" i="3"/>
  <c r="O78" i="3"/>
  <c r="O114" i="3"/>
  <c r="O77" i="3"/>
  <c r="O120" i="3"/>
  <c r="O92" i="3"/>
  <c r="O164" i="3"/>
  <c r="O44" i="3"/>
  <c r="O94" i="3"/>
  <c r="O136" i="3"/>
  <c r="O186" i="3"/>
  <c r="O175" i="3"/>
  <c r="O160" i="3"/>
  <c r="O134" i="3"/>
  <c r="O162" i="3"/>
  <c r="O187" i="3"/>
  <c r="O230" i="3"/>
  <c r="O243" i="3"/>
  <c r="O224" i="3"/>
  <c r="O208" i="3"/>
  <c r="O218" i="3"/>
  <c r="O215" i="3"/>
  <c r="O246" i="3"/>
  <c r="O21" i="3"/>
  <c r="O60" i="3"/>
  <c r="O65" i="3"/>
  <c r="O89" i="3"/>
  <c r="O101" i="3"/>
  <c r="O90" i="3"/>
  <c r="O102" i="3"/>
  <c r="O86" i="3"/>
  <c r="O119" i="3"/>
  <c r="O91" i="3"/>
  <c r="O129" i="3"/>
  <c r="O96" i="3"/>
  <c r="O100" i="3"/>
  <c r="O70" i="3"/>
  <c r="O103" i="3"/>
  <c r="O144" i="3"/>
  <c r="O194" i="3"/>
  <c r="O158" i="3"/>
  <c r="O168" i="3"/>
  <c r="O165" i="3"/>
  <c r="O199" i="3"/>
  <c r="O195" i="3"/>
  <c r="O189" i="3"/>
  <c r="O251" i="3"/>
  <c r="O232" i="3"/>
  <c r="O213" i="3"/>
  <c r="O226" i="3"/>
  <c r="O223" i="3"/>
  <c r="O31" i="3"/>
  <c r="O39" i="3"/>
  <c r="O106" i="3"/>
  <c r="O127" i="3"/>
  <c r="O71" i="3"/>
  <c r="O137" i="3"/>
  <c r="O51" i="3"/>
  <c r="O152" i="3"/>
  <c r="O117" i="3"/>
  <c r="O149" i="3"/>
  <c r="O169" i="3"/>
  <c r="O220" i="3"/>
  <c r="O214" i="3"/>
  <c r="O248" i="3"/>
  <c r="O184" i="3"/>
  <c r="O181" i="3"/>
  <c r="O233" i="3"/>
  <c r="O205" i="3"/>
  <c r="O48" i="3"/>
  <c r="O23" i="3"/>
  <c r="O115" i="3"/>
  <c r="O34" i="3"/>
  <c r="O113" i="3"/>
  <c r="O153" i="3"/>
  <c r="O125" i="3"/>
  <c r="O143" i="3"/>
  <c r="O157" i="3"/>
  <c r="O177" i="3"/>
  <c r="O179" i="3"/>
  <c r="O110" i="3"/>
  <c r="O190" i="3"/>
  <c r="O183" i="3"/>
  <c r="O197" i="3"/>
  <c r="O234" i="3"/>
  <c r="O238" i="3"/>
  <c r="O68" i="3"/>
  <c r="O41" i="3"/>
  <c r="O123" i="3"/>
  <c r="O104" i="3"/>
  <c r="O130" i="3"/>
  <c r="O161" i="3"/>
  <c r="O139" i="3"/>
  <c r="O151" i="3"/>
  <c r="O170" i="3"/>
  <c r="O185" i="3"/>
  <c r="O128" i="3"/>
  <c r="O176" i="3"/>
  <c r="O196" i="3"/>
  <c r="O191" i="3"/>
  <c r="O204" i="3"/>
  <c r="O242" i="3"/>
  <c r="O231" i="3"/>
  <c r="O84" i="3"/>
  <c r="O33" i="3"/>
  <c r="O107" i="3"/>
  <c r="O124" i="3"/>
  <c r="O148" i="3"/>
  <c r="O112" i="3"/>
  <c r="O155" i="3"/>
  <c r="O178" i="3"/>
  <c r="O172" i="3"/>
  <c r="O201" i="3"/>
  <c r="O154" i="3"/>
  <c r="O225" i="3"/>
  <c r="O219" i="3"/>
  <c r="O216" i="3"/>
  <c r="O229" i="3"/>
  <c r="O241" i="3"/>
  <c r="O249" i="3"/>
  <c r="O32" i="3"/>
  <c r="O22" i="3"/>
  <c r="O98" i="3"/>
  <c r="O46" i="3"/>
  <c r="O146" i="3"/>
  <c r="O122" i="3"/>
  <c r="O142" i="3"/>
  <c r="O81" i="3"/>
  <c r="O210" i="3"/>
  <c r="O188" i="3"/>
  <c r="O174" i="3"/>
  <c r="O212" i="3"/>
  <c r="O207" i="3"/>
  <c r="O235" i="3"/>
  <c r="O182" i="3"/>
  <c r="O245" i="3"/>
  <c r="O253" i="3"/>
  <c r="O247" i="3"/>
  <c r="O97" i="3"/>
  <c r="O138" i="3"/>
  <c r="O147" i="3"/>
  <c r="O159" i="3"/>
  <c r="O203" i="3"/>
  <c r="O221" i="3"/>
  <c r="O50" i="3"/>
  <c r="O140" i="3"/>
  <c r="O126" i="3"/>
  <c r="O209" i="3"/>
  <c r="O200" i="3"/>
  <c r="O198" i="3"/>
  <c r="O36" i="3"/>
  <c r="O108" i="3"/>
  <c r="O166" i="3"/>
  <c r="O171" i="3"/>
  <c r="O227" i="3"/>
  <c r="O250" i="3"/>
  <c r="O24" i="3"/>
  <c r="O131" i="3"/>
  <c r="O145" i="3"/>
  <c r="O202" i="3"/>
  <c r="O141" i="3"/>
  <c r="O173" i="3"/>
  <c r="O244" i="3"/>
  <c r="O42" i="3"/>
  <c r="O29" i="3"/>
  <c r="O83" i="3"/>
  <c r="O150" i="3"/>
  <c r="O206" i="3"/>
  <c r="O211" i="3"/>
  <c r="O239" i="3"/>
  <c r="O73" i="3"/>
  <c r="O116" i="3"/>
  <c r="O82" i="3"/>
  <c r="O180" i="3"/>
  <c r="O217" i="3"/>
  <c r="O192" i="3"/>
  <c r="O252" i="3"/>
  <c r="O193" i="3"/>
  <c r="O76" i="3"/>
  <c r="O228" i="3"/>
  <c r="O109" i="3"/>
  <c r="O222" i="3"/>
  <c r="O135" i="3"/>
  <c r="O240" i="3"/>
  <c r="O105" i="3"/>
  <c r="O237" i="3"/>
  <c r="O133" i="3"/>
  <c r="O236" i="3"/>
  <c r="O163" i="3"/>
  <c r="O167" i="3"/>
  <c r="E6" i="3"/>
  <c r="E9" i="3" s="1"/>
  <c r="M18" i="3"/>
  <c r="N18" i="3"/>
  <c r="O18" i="3"/>
  <c r="K32" i="3" l="1"/>
  <c r="K136" i="3"/>
  <c r="K198" i="3"/>
  <c r="K172" i="3"/>
  <c r="K223" i="3"/>
  <c r="K241" i="3"/>
  <c r="K240" i="3"/>
  <c r="K208" i="3"/>
  <c r="K182" i="3"/>
  <c r="K103" i="3"/>
  <c r="K220" i="3"/>
  <c r="K153" i="3"/>
  <c r="K66" i="3"/>
  <c r="K76" i="3"/>
  <c r="K199" i="3"/>
  <c r="K139" i="3"/>
  <c r="K54" i="3"/>
  <c r="K116" i="3"/>
  <c r="K201" i="3"/>
  <c r="K59" i="3"/>
  <c r="K134" i="3"/>
  <c r="K171" i="3"/>
  <c r="K216" i="3"/>
  <c r="K127" i="3"/>
  <c r="K151" i="3"/>
  <c r="K181" i="3"/>
  <c r="K191" i="3"/>
  <c r="K212" i="3"/>
  <c r="K246" i="3"/>
  <c r="K250" i="3"/>
  <c r="K232" i="3"/>
  <c r="K224" i="3"/>
  <c r="K118" i="3"/>
  <c r="K229" i="3"/>
  <c r="K145" i="3"/>
  <c r="K50" i="3"/>
  <c r="K125" i="3"/>
  <c r="K159" i="3"/>
  <c r="K147" i="3"/>
  <c r="K236" i="3"/>
  <c r="K235" i="3"/>
  <c r="K157" i="3"/>
  <c r="K217" i="3"/>
  <c r="K179" i="3"/>
  <c r="K219" i="3"/>
  <c r="K192" i="3"/>
  <c r="K81" i="3"/>
  <c r="K180" i="3"/>
  <c r="K205" i="3"/>
  <c r="K197" i="3"/>
  <c r="K132" i="3"/>
  <c r="K110" i="3"/>
  <c r="K90" i="3"/>
  <c r="K70" i="3"/>
  <c r="K31" i="3"/>
  <c r="K109" i="3"/>
  <c r="K93" i="3"/>
  <c r="K67" i="3"/>
  <c r="K94" i="3"/>
  <c r="K140" i="3"/>
  <c r="K177" i="3"/>
  <c r="K244" i="3"/>
  <c r="K207" i="3"/>
  <c r="K146" i="3"/>
  <c r="K174" i="3"/>
  <c r="K111" i="3"/>
  <c r="K210" i="3"/>
  <c r="K161" i="3"/>
  <c r="K178" i="3"/>
  <c r="K193" i="3"/>
  <c r="K184" i="3"/>
  <c r="K108" i="3"/>
  <c r="K185" i="3"/>
  <c r="K176" i="3"/>
  <c r="K100" i="3"/>
  <c r="K26" i="3"/>
  <c r="K46" i="3"/>
  <c r="K117" i="3"/>
  <c r="K63" i="3"/>
  <c r="K152" i="3"/>
  <c r="K39" i="3"/>
  <c r="K40" i="3"/>
  <c r="K96" i="3"/>
  <c r="K97" i="3"/>
  <c r="K21" i="3"/>
  <c r="K51" i="3"/>
  <c r="K148" i="3"/>
  <c r="K211" i="3"/>
  <c r="K209" i="3"/>
  <c r="K245" i="3"/>
  <c r="K163" i="3"/>
  <c r="K91" i="3"/>
  <c r="K231" i="3"/>
  <c r="K126" i="3"/>
  <c r="K141" i="3"/>
  <c r="K202" i="3"/>
  <c r="K73" i="3"/>
  <c r="K154" i="3"/>
  <c r="K194" i="3"/>
  <c r="K121" i="3"/>
  <c r="K23" i="3"/>
  <c r="K206" i="3"/>
  <c r="K89" i="3"/>
  <c r="K138" i="3"/>
  <c r="K30" i="3"/>
  <c r="K86" i="3"/>
  <c r="K43" i="3"/>
  <c r="K37" i="3"/>
  <c r="K62" i="3"/>
  <c r="K69" i="3"/>
  <c r="K112" i="3"/>
  <c r="K190" i="3"/>
  <c r="K164" i="3"/>
  <c r="K233" i="3"/>
  <c r="K195" i="3"/>
  <c r="K156" i="3"/>
  <c r="K49" i="3"/>
  <c r="K204" i="3"/>
  <c r="K149" i="3"/>
  <c r="K58" i="3"/>
  <c r="K215" i="3"/>
  <c r="K87" i="3"/>
  <c r="K158" i="3"/>
  <c r="K221" i="3"/>
  <c r="K137" i="3"/>
  <c r="K53" i="3"/>
  <c r="K186" i="3"/>
  <c r="K107" i="3"/>
  <c r="K113" i="3"/>
  <c r="K168" i="3"/>
  <c r="K24" i="3"/>
  <c r="K85" i="3"/>
  <c r="K45" i="3"/>
  <c r="K33" i="3"/>
  <c r="K29" i="3"/>
  <c r="K84" i="3"/>
  <c r="K92" i="3"/>
  <c r="K83" i="3"/>
  <c r="K95" i="3"/>
  <c r="K189" i="3"/>
  <c r="K226" i="3"/>
  <c r="K238" i="3"/>
  <c r="K225" i="3"/>
  <c r="K165" i="3"/>
  <c r="K243" i="3"/>
  <c r="K130" i="3"/>
  <c r="K128" i="3"/>
  <c r="K27" i="3"/>
  <c r="K248" i="3"/>
  <c r="K78" i="3"/>
  <c r="K237" i="3"/>
  <c r="K213" i="3"/>
  <c r="K167" i="3"/>
  <c r="K142" i="3"/>
  <c r="K64" i="3"/>
  <c r="K122" i="3"/>
  <c r="K52" i="3"/>
  <c r="K115" i="3"/>
  <c r="K101" i="3"/>
  <c r="K79" i="3"/>
  <c r="K28" i="3"/>
  <c r="K60" i="3"/>
  <c r="K72" i="3"/>
  <c r="K99" i="3"/>
  <c r="K227" i="3"/>
  <c r="K74" i="3"/>
  <c r="K42" i="3"/>
  <c r="K36" i="3"/>
  <c r="K175" i="3"/>
  <c r="K105" i="3"/>
  <c r="K61" i="3"/>
  <c r="K123" i="3"/>
  <c r="K183" i="3"/>
  <c r="K169" i="3"/>
  <c r="K187" i="3"/>
  <c r="K222" i="3"/>
  <c r="K55" i="3"/>
  <c r="K160" i="3"/>
  <c r="K135" i="3"/>
  <c r="K120" i="3"/>
  <c r="K44" i="3"/>
  <c r="K166" i="3"/>
  <c r="K230" i="3"/>
  <c r="K253" i="3"/>
  <c r="K150" i="3"/>
  <c r="K35" i="3"/>
  <c r="K57" i="3"/>
  <c r="K106" i="3"/>
  <c r="K77" i="3"/>
  <c r="K80" i="3"/>
  <c r="K22" i="3"/>
  <c r="K252" i="3"/>
  <c r="K124" i="3"/>
  <c r="K68" i="3"/>
  <c r="K170" i="3"/>
  <c r="K228" i="3"/>
  <c r="K155" i="3"/>
  <c r="K203" i="3"/>
  <c r="K144" i="3"/>
  <c r="K47" i="3"/>
  <c r="K88" i="3"/>
  <c r="K82" i="3"/>
  <c r="K218" i="3"/>
  <c r="K239" i="3"/>
  <c r="K162" i="3"/>
  <c r="K200" i="3"/>
  <c r="K251" i="3"/>
  <c r="K242" i="3"/>
  <c r="K38" i="3"/>
  <c r="K56" i="3"/>
  <c r="K25" i="3"/>
  <c r="K129" i="3"/>
  <c r="K234" i="3"/>
  <c r="K114" i="3"/>
  <c r="K247" i="3"/>
  <c r="K173" i="3"/>
  <c r="K71" i="3"/>
  <c r="K196" i="3"/>
  <c r="K249" i="3"/>
  <c r="K34" i="3"/>
  <c r="K133" i="3"/>
  <c r="K98" i="3"/>
  <c r="K131" i="3"/>
  <c r="K75" i="3"/>
  <c r="K214" i="3"/>
  <c r="K143" i="3"/>
  <c r="K65" i="3"/>
  <c r="K188" i="3"/>
  <c r="K104" i="3"/>
  <c r="K119" i="3"/>
  <c r="K41" i="3"/>
  <c r="K102" i="3"/>
  <c r="K48" i="3"/>
  <c r="P203" i="3" l="1"/>
  <c r="L203" i="3"/>
  <c r="P78" i="3"/>
  <c r="L78" i="3"/>
  <c r="P69" i="3"/>
  <c r="L69" i="3"/>
  <c r="P193" i="3"/>
  <c r="L193" i="3"/>
  <c r="P70" i="3"/>
  <c r="L70" i="3"/>
  <c r="P192" i="3"/>
  <c r="L192" i="3"/>
  <c r="L159" i="3"/>
  <c r="P159" i="3"/>
  <c r="L250" i="3"/>
  <c r="P250" i="3"/>
  <c r="L171" i="3"/>
  <c r="P171" i="3"/>
  <c r="L76" i="3"/>
  <c r="P76" i="3"/>
  <c r="P241" i="3"/>
  <c r="L241" i="3"/>
  <c r="L104" i="3"/>
  <c r="P104" i="3"/>
  <c r="L133" i="3"/>
  <c r="P133" i="3"/>
  <c r="L234" i="3"/>
  <c r="P234" i="3"/>
  <c r="P162" i="3"/>
  <c r="L162" i="3"/>
  <c r="P155" i="3"/>
  <c r="L155" i="3"/>
  <c r="L77" i="3"/>
  <c r="P77" i="3"/>
  <c r="P44" i="3"/>
  <c r="L44" i="3"/>
  <c r="L183" i="3"/>
  <c r="P183" i="3"/>
  <c r="L227" i="3"/>
  <c r="P227" i="3"/>
  <c r="P52" i="3"/>
  <c r="L52" i="3"/>
  <c r="L248" i="3"/>
  <c r="P248" i="3"/>
  <c r="L226" i="3"/>
  <c r="P226" i="3"/>
  <c r="L45" i="3"/>
  <c r="P45" i="3"/>
  <c r="P137" i="3"/>
  <c r="L137" i="3"/>
  <c r="L49" i="3"/>
  <c r="P49" i="3"/>
  <c r="L62" i="3"/>
  <c r="P62" i="3"/>
  <c r="P23" i="3"/>
  <c r="L23" i="3"/>
  <c r="L231" i="3"/>
  <c r="P231" i="3"/>
  <c r="L21" i="3"/>
  <c r="P21" i="3"/>
  <c r="P46" i="3"/>
  <c r="L46" i="3"/>
  <c r="L178" i="3"/>
  <c r="P178" i="3"/>
  <c r="L177" i="3"/>
  <c r="P177" i="3"/>
  <c r="P90" i="3"/>
  <c r="L90" i="3"/>
  <c r="L219" i="3"/>
  <c r="P219" i="3"/>
  <c r="L125" i="3"/>
  <c r="P125" i="3"/>
  <c r="L246" i="3"/>
  <c r="P246" i="3"/>
  <c r="L134" i="3"/>
  <c r="P134" i="3"/>
  <c r="L66" i="3"/>
  <c r="P66" i="3"/>
  <c r="P223" i="3"/>
  <c r="L223" i="3"/>
  <c r="L169" i="3"/>
  <c r="P169" i="3"/>
  <c r="P126" i="3"/>
  <c r="L126" i="3"/>
  <c r="P129" i="3"/>
  <c r="L129" i="3"/>
  <c r="L239" i="3"/>
  <c r="P239" i="3"/>
  <c r="L228" i="3"/>
  <c r="P228" i="3"/>
  <c r="P106" i="3"/>
  <c r="L106" i="3"/>
  <c r="P120" i="3"/>
  <c r="L120" i="3"/>
  <c r="P123" i="3"/>
  <c r="L123" i="3"/>
  <c r="L99" i="3"/>
  <c r="P99" i="3"/>
  <c r="P122" i="3"/>
  <c r="L122" i="3"/>
  <c r="L27" i="3"/>
  <c r="P27" i="3"/>
  <c r="L189" i="3"/>
  <c r="P189" i="3"/>
  <c r="L85" i="3"/>
  <c r="P85" i="3"/>
  <c r="L221" i="3"/>
  <c r="P221" i="3"/>
  <c r="L156" i="3"/>
  <c r="P156" i="3"/>
  <c r="P37" i="3"/>
  <c r="L37" i="3"/>
  <c r="L121" i="3"/>
  <c r="P121" i="3"/>
  <c r="L91" i="3"/>
  <c r="P91" i="3"/>
  <c r="P97" i="3"/>
  <c r="L97" i="3"/>
  <c r="L26" i="3"/>
  <c r="P26" i="3"/>
  <c r="L161" i="3"/>
  <c r="P161" i="3"/>
  <c r="P140" i="3"/>
  <c r="L140" i="3"/>
  <c r="L110" i="3"/>
  <c r="P110" i="3"/>
  <c r="L179" i="3"/>
  <c r="P179" i="3"/>
  <c r="L50" i="3"/>
  <c r="P50" i="3"/>
  <c r="P212" i="3"/>
  <c r="L212" i="3"/>
  <c r="L59" i="3"/>
  <c r="P59" i="3"/>
  <c r="L153" i="3"/>
  <c r="P153" i="3"/>
  <c r="P172" i="3"/>
  <c r="L172" i="3"/>
  <c r="P98" i="3"/>
  <c r="L98" i="3"/>
  <c r="L166" i="3"/>
  <c r="P166" i="3"/>
  <c r="P238" i="3"/>
  <c r="L238" i="3"/>
  <c r="P206" i="3"/>
  <c r="L206" i="3"/>
  <c r="L188" i="3"/>
  <c r="P188" i="3"/>
  <c r="L249" i="3"/>
  <c r="P249" i="3"/>
  <c r="P57" i="3"/>
  <c r="L57" i="3"/>
  <c r="P64" i="3"/>
  <c r="L64" i="3"/>
  <c r="P158" i="3"/>
  <c r="L158" i="3"/>
  <c r="P163" i="3"/>
  <c r="L163" i="3"/>
  <c r="L94" i="3"/>
  <c r="P94" i="3"/>
  <c r="L217" i="3"/>
  <c r="P217" i="3"/>
  <c r="P198" i="3"/>
  <c r="L198" i="3"/>
  <c r="L143" i="3"/>
  <c r="P143" i="3"/>
  <c r="P196" i="3"/>
  <c r="L196" i="3"/>
  <c r="P56" i="3"/>
  <c r="L56" i="3"/>
  <c r="L82" i="3"/>
  <c r="P82" i="3"/>
  <c r="L68" i="3"/>
  <c r="P68" i="3"/>
  <c r="L35" i="3"/>
  <c r="P35" i="3"/>
  <c r="P160" i="3"/>
  <c r="L160" i="3"/>
  <c r="P105" i="3"/>
  <c r="L105" i="3"/>
  <c r="P60" i="3"/>
  <c r="L60" i="3"/>
  <c r="L142" i="3"/>
  <c r="P142" i="3"/>
  <c r="L130" i="3"/>
  <c r="P130" i="3"/>
  <c r="L83" i="3"/>
  <c r="P83" i="3"/>
  <c r="P168" i="3"/>
  <c r="L168" i="3"/>
  <c r="L87" i="3"/>
  <c r="P87" i="3"/>
  <c r="P233" i="3"/>
  <c r="L233" i="3"/>
  <c r="L86" i="3"/>
  <c r="P86" i="3"/>
  <c r="L154" i="3"/>
  <c r="P154" i="3"/>
  <c r="P245" i="3"/>
  <c r="L245" i="3"/>
  <c r="L40" i="3"/>
  <c r="P40" i="3"/>
  <c r="P176" i="3"/>
  <c r="L176" i="3"/>
  <c r="P111" i="3"/>
  <c r="L111" i="3"/>
  <c r="L67" i="3"/>
  <c r="P67" i="3"/>
  <c r="P197" i="3"/>
  <c r="L197" i="3"/>
  <c r="P157" i="3"/>
  <c r="L157" i="3"/>
  <c r="L229" i="3"/>
  <c r="P229" i="3"/>
  <c r="L181" i="3"/>
  <c r="P181" i="3"/>
  <c r="L116" i="3"/>
  <c r="P116" i="3"/>
  <c r="P103" i="3"/>
  <c r="L103" i="3"/>
  <c r="P136" i="3"/>
  <c r="L136" i="3"/>
  <c r="L200" i="3"/>
  <c r="P200" i="3"/>
  <c r="P115" i="3"/>
  <c r="L115" i="3"/>
  <c r="P204" i="3"/>
  <c r="L204" i="3"/>
  <c r="P117" i="3"/>
  <c r="L117" i="3"/>
  <c r="P65" i="3"/>
  <c r="L65" i="3"/>
  <c r="L170" i="3"/>
  <c r="P170" i="3"/>
  <c r="P72" i="3"/>
  <c r="L72" i="3"/>
  <c r="L24" i="3"/>
  <c r="P24" i="3"/>
  <c r="P194" i="3"/>
  <c r="L194" i="3"/>
  <c r="P210" i="3"/>
  <c r="L210" i="3"/>
  <c r="P201" i="3"/>
  <c r="L201" i="3"/>
  <c r="L48" i="3"/>
  <c r="P48" i="3"/>
  <c r="L71" i="3"/>
  <c r="P71" i="3"/>
  <c r="L88" i="3"/>
  <c r="P88" i="3"/>
  <c r="P150" i="3"/>
  <c r="L150" i="3"/>
  <c r="L55" i="3"/>
  <c r="P55" i="3"/>
  <c r="L175" i="3"/>
  <c r="P175" i="3"/>
  <c r="L28" i="3"/>
  <c r="P28" i="3"/>
  <c r="L167" i="3"/>
  <c r="P167" i="3"/>
  <c r="P243" i="3"/>
  <c r="L243" i="3"/>
  <c r="L92" i="3"/>
  <c r="P92" i="3"/>
  <c r="L113" i="3"/>
  <c r="P113" i="3"/>
  <c r="P215" i="3"/>
  <c r="L215" i="3"/>
  <c r="L164" i="3"/>
  <c r="P164" i="3"/>
  <c r="L30" i="3"/>
  <c r="P30" i="3"/>
  <c r="P73" i="3"/>
  <c r="L73" i="3"/>
  <c r="P209" i="3"/>
  <c r="L209" i="3"/>
  <c r="L39" i="3"/>
  <c r="P39" i="3"/>
  <c r="L185" i="3"/>
  <c r="P185" i="3"/>
  <c r="L174" i="3"/>
  <c r="P174" i="3"/>
  <c r="L93" i="3"/>
  <c r="P93" i="3"/>
  <c r="L205" i="3"/>
  <c r="P205" i="3"/>
  <c r="P235" i="3"/>
  <c r="L235" i="3"/>
  <c r="L118" i="3"/>
  <c r="P118" i="3"/>
  <c r="L151" i="3"/>
  <c r="P151" i="3"/>
  <c r="P54" i="3"/>
  <c r="L54" i="3"/>
  <c r="L182" i="3"/>
  <c r="P182" i="3"/>
  <c r="P32" i="3"/>
  <c r="L32" i="3"/>
  <c r="L119" i="3"/>
  <c r="P119" i="3"/>
  <c r="L80" i="3"/>
  <c r="P80" i="3"/>
  <c r="P33" i="3"/>
  <c r="L33" i="3"/>
  <c r="L244" i="3"/>
  <c r="P244" i="3"/>
  <c r="L25" i="3"/>
  <c r="P25" i="3"/>
  <c r="L135" i="3"/>
  <c r="P135" i="3"/>
  <c r="P128" i="3"/>
  <c r="L128" i="3"/>
  <c r="P195" i="3"/>
  <c r="L195" i="3"/>
  <c r="L96" i="3"/>
  <c r="P96" i="3"/>
  <c r="L132" i="3"/>
  <c r="P132" i="3"/>
  <c r="P191" i="3"/>
  <c r="L191" i="3"/>
  <c r="L220" i="3"/>
  <c r="P220" i="3"/>
  <c r="P214" i="3"/>
  <c r="L214" i="3"/>
  <c r="L38" i="3"/>
  <c r="P38" i="3"/>
  <c r="P124" i="3"/>
  <c r="L124" i="3"/>
  <c r="P102" i="3"/>
  <c r="L102" i="3"/>
  <c r="L75" i="3"/>
  <c r="P75" i="3"/>
  <c r="L173" i="3"/>
  <c r="P173" i="3"/>
  <c r="P242" i="3"/>
  <c r="L242" i="3"/>
  <c r="L47" i="3"/>
  <c r="P47" i="3"/>
  <c r="P252" i="3"/>
  <c r="L252" i="3"/>
  <c r="L253" i="3"/>
  <c r="P253" i="3"/>
  <c r="P222" i="3"/>
  <c r="L222" i="3"/>
  <c r="L36" i="3"/>
  <c r="P36" i="3"/>
  <c r="P79" i="3"/>
  <c r="L79" i="3"/>
  <c r="P213" i="3"/>
  <c r="L213" i="3"/>
  <c r="L165" i="3"/>
  <c r="P165" i="3"/>
  <c r="L84" i="3"/>
  <c r="P84" i="3"/>
  <c r="L107" i="3"/>
  <c r="P107" i="3"/>
  <c r="L58" i="3"/>
  <c r="P58" i="3"/>
  <c r="P190" i="3"/>
  <c r="L190" i="3"/>
  <c r="L138" i="3"/>
  <c r="P138" i="3"/>
  <c r="P202" i="3"/>
  <c r="L202" i="3"/>
  <c r="P211" i="3"/>
  <c r="L211" i="3"/>
  <c r="L152" i="3"/>
  <c r="P152" i="3"/>
  <c r="L108" i="3"/>
  <c r="P108" i="3"/>
  <c r="L146" i="3"/>
  <c r="P146" i="3"/>
  <c r="L109" i="3"/>
  <c r="P109" i="3"/>
  <c r="L180" i="3"/>
  <c r="P180" i="3"/>
  <c r="L236" i="3"/>
  <c r="P236" i="3"/>
  <c r="L224" i="3"/>
  <c r="P224" i="3"/>
  <c r="L127" i="3"/>
  <c r="P127" i="3"/>
  <c r="L139" i="3"/>
  <c r="P139" i="3"/>
  <c r="P208" i="3"/>
  <c r="L208" i="3"/>
  <c r="L114" i="3"/>
  <c r="P114" i="3"/>
  <c r="L74" i="3"/>
  <c r="P74" i="3"/>
  <c r="P53" i="3"/>
  <c r="L53" i="3"/>
  <c r="P51" i="3"/>
  <c r="L51" i="3"/>
  <c r="L34" i="3"/>
  <c r="P34" i="3"/>
  <c r="L218" i="3"/>
  <c r="P218" i="3"/>
  <c r="L61" i="3"/>
  <c r="P61" i="3"/>
  <c r="L95" i="3"/>
  <c r="P95" i="3"/>
  <c r="P43" i="3"/>
  <c r="L43" i="3"/>
  <c r="P100" i="3"/>
  <c r="L100" i="3"/>
  <c r="P145" i="3"/>
  <c r="L145" i="3"/>
  <c r="L41" i="3"/>
  <c r="P41" i="3"/>
  <c r="P131" i="3"/>
  <c r="L131" i="3"/>
  <c r="L247" i="3"/>
  <c r="P247" i="3"/>
  <c r="L251" i="3"/>
  <c r="P251" i="3"/>
  <c r="L144" i="3"/>
  <c r="P144" i="3"/>
  <c r="L22" i="3"/>
  <c r="P22" i="3"/>
  <c r="L230" i="3"/>
  <c r="P230" i="3"/>
  <c r="L187" i="3"/>
  <c r="P187" i="3"/>
  <c r="L42" i="3"/>
  <c r="P42" i="3"/>
  <c r="P101" i="3"/>
  <c r="L101" i="3"/>
  <c r="P237" i="3"/>
  <c r="L237" i="3"/>
  <c r="L225" i="3"/>
  <c r="P225" i="3"/>
  <c r="L29" i="3"/>
  <c r="P29" i="3"/>
  <c r="P186" i="3"/>
  <c r="L186" i="3"/>
  <c r="L149" i="3"/>
  <c r="P149" i="3"/>
  <c r="L112" i="3"/>
  <c r="P112" i="3"/>
  <c r="P89" i="3"/>
  <c r="L89" i="3"/>
  <c r="P141" i="3"/>
  <c r="L141" i="3"/>
  <c r="L148" i="3"/>
  <c r="P148" i="3"/>
  <c r="P63" i="3"/>
  <c r="L63" i="3"/>
  <c r="L184" i="3"/>
  <c r="P184" i="3"/>
  <c r="P207" i="3"/>
  <c r="L207" i="3"/>
  <c r="L31" i="3"/>
  <c r="P31" i="3"/>
  <c r="L81" i="3"/>
  <c r="P81" i="3"/>
  <c r="L147" i="3"/>
  <c r="P147" i="3"/>
  <c r="L232" i="3"/>
  <c r="P232" i="3"/>
  <c r="L216" i="3"/>
  <c r="P216" i="3"/>
  <c r="L199" i="3"/>
  <c r="P199" i="3"/>
  <c r="L240" i="3"/>
  <c r="P240" i="3"/>
  <c r="L18" i="3"/>
  <c r="E7" i="3" l="1"/>
  <c r="F4" i="3" l="1"/>
  <c r="H4" i="3" s="1"/>
  <c r="F6" i="3"/>
  <c r="H6" i="3" s="1"/>
  <c r="F9" i="3" s="1"/>
  <c r="F5" i="3"/>
  <c r="H5" i="3" s="1"/>
  <c r="F8" i="3"/>
  <c r="G9" i="3" l="1"/>
</calcChain>
</file>

<file path=xl/sharedStrings.xml><?xml version="1.0" encoding="utf-8"?>
<sst xmlns="http://schemas.openxmlformats.org/spreadsheetml/2006/main" count="522" uniqueCount="325">
  <si>
    <t>V0448 Mon / GSC 00148-02301</t>
  </si>
  <si>
    <t>System Type:</t>
  </si>
  <si>
    <t>EB/KE</t>
  </si>
  <si>
    <t>GCVS 4 Eph.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</si>
  <si>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</si>
  <si>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</si>
  <si>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</si>
  <si>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</si>
  <si>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</si>
  <si>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</si>
  <si>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</si>
  <si>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</si>
  <si>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</si>
  <si>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</si>
  <si>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</si>
  <si>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</si>
  <si>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</si>
  <si>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</si>
  <si>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</si>
  <si>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</si>
  <si>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</si>
  <si>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</si>
  <si>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</si>
  <si>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</si>
  <si>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</si>
  <si>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</si>
  <si>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</si>
  <si>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</si>
  <si>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</si>
  <si>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</si>
  <si>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</si>
  <si>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</si>
  <si>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</si>
  <si>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</si>
  <si>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</si>
  <si>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</si>
  <si>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</si>
  <si>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</si>
  <si>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</si>
  <si>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</si>
  <si>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</si>
  <si>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</si>
  <si>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</si>
  <si>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Wachmann AHSB 7.3.176</t>
  </si>
  <si>
    <t>GCVS 4</t>
  </si>
  <si>
    <t>BBSAG Bull.21</t>
  </si>
  <si>
    <t>Diethelm R</t>
  </si>
  <si>
    <t>B</t>
  </si>
  <si>
    <t>BAVM 34 </t>
  </si>
  <si>
    <t>II</t>
  </si>
  <si>
    <t>W.Braune BAVM 34</t>
  </si>
  <si>
    <t>F.Agerer BAVM 36</t>
  </si>
  <si>
    <t>J.Isles VSSC 70.21</t>
  </si>
  <si>
    <t>P.Frank BAVM 50</t>
  </si>
  <si>
    <t>F.Agerer BAVM 60</t>
  </si>
  <si>
    <t>BAVM 60 </t>
  </si>
  <si>
    <t>I</t>
  </si>
  <si>
    <t>BBSAG Bull.106</t>
  </si>
  <si>
    <t>Blaettler E</t>
  </si>
  <si>
    <t>ROTSE</t>
  </si>
  <si>
    <t>BAVM 171 </t>
  </si>
  <si>
    <t>IBVS 5592</t>
  </si>
  <si>
    <t>VSB 43 </t>
  </si>
  <si>
    <t>IBVS 5672</t>
  </si>
  <si>
    <t>IBVS 5731</t>
  </si>
  <si>
    <t>VSB 46 </t>
  </si>
  <si>
    <t>IBVS 5874</t>
  </si>
  <si>
    <t>BAVM 203 </t>
  </si>
  <si>
    <t>IBVS 5918</t>
  </si>
  <si>
    <t>IBVS 5929</t>
  </si>
  <si>
    <t>IBVS 5894</t>
  </si>
  <si>
    <t>IBVS 6092</t>
  </si>
  <si>
    <t>VSB 59 </t>
  </si>
  <si>
    <t>IBVS 6157</t>
  </si>
  <si>
    <t>IBVS 6152</t>
  </si>
  <si>
    <t>VSB-059</t>
  </si>
  <si>
    <t>V</t>
  </si>
  <si>
    <t>VSB 067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</si>
  <si>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</si>
  <si>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</si>
  <si>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</si>
  <si>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</si>
  <si>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</si>
  <si>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</si>
  <si>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</si>
  <si>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2430432.382 </t>
  </si>
  <si>
    <t> 13.03.1942 21:10 </t>
  </si>
  <si>
    <t> 0.018 </t>
  </si>
  <si>
    <t>F </t>
  </si>
  <si>
    <t> A.A.Wachmann </t>
  </si>
  <si>
    <t> AHSB 7.3.176 </t>
  </si>
  <si>
    <t>2431803.568 </t>
  </si>
  <si>
    <t> 14.12.1945 01:37 </t>
  </si>
  <si>
    <t> -0.036 </t>
  </si>
  <si>
    <t>2433000.371 </t>
  </si>
  <si>
    <t> 24.03.1949 20:54 </t>
  </si>
  <si>
    <t> 0.007 </t>
  </si>
  <si>
    <t>2434086.425 </t>
  </si>
  <si>
    <t> 14.03.1952 22:12 </t>
  </si>
  <si>
    <t> 0.030 </t>
  </si>
  <si>
    <t>2434775.337 </t>
  </si>
  <si>
    <t> 01.02.1954 20:05 </t>
  </si>
  <si>
    <t> -0.033 </t>
  </si>
  <si>
    <t>2435163.491 </t>
  </si>
  <si>
    <t> 24.02.1955 23:47 </t>
  </si>
  <si>
    <t> 0.013 </t>
  </si>
  <si>
    <t>2436597.350 </t>
  </si>
  <si>
    <t> 28.01.1959 20:24 </t>
  </si>
  <si>
    <t> -0.002 </t>
  </si>
  <si>
    <t>2442469.289 </t>
  </si>
  <si>
    <t> 25.02.1975 18:56 </t>
  </si>
  <si>
    <t> -0.013 </t>
  </si>
  <si>
    <t>V </t>
  </si>
  <si>
    <t> R.Diethelm </t>
  </si>
  <si>
    <t> BBS 21 </t>
  </si>
  <si>
    <t>2445061.321 </t>
  </si>
  <si>
    <t> 01.04.1982 19:42 </t>
  </si>
  <si>
    <t> -0.027 </t>
  </si>
  <si>
    <t> W.Braune </t>
  </si>
  <si>
    <t>2445387.3715 </t>
  </si>
  <si>
    <t> 21.02.1983 20:54 </t>
  </si>
  <si>
    <t> -0.0098 </t>
  </si>
  <si>
    <t>E </t>
  </si>
  <si>
    <t> F.Agerer </t>
  </si>
  <si>
    <t>BAVM 36 </t>
  </si>
  <si>
    <t>2446846.376 </t>
  </si>
  <si>
    <t> 19.02.1987 21:01 </t>
  </si>
  <si>
    <t> -0.045 </t>
  </si>
  <si>
    <t> J.Isles </t>
  </si>
  <si>
    <t> VSSC 70.21 </t>
  </si>
  <si>
    <t>2447176.365 </t>
  </si>
  <si>
    <t> 15.01.1988 20:45 </t>
  </si>
  <si>
    <t> -0.004 </t>
  </si>
  <si>
    <t> P.Frank </t>
  </si>
  <si>
    <t>BAVM 50 </t>
  </si>
  <si>
    <t>2448682.3899 </t>
  </si>
  <si>
    <t> 29.02.1992 21:21 </t>
  </si>
  <si>
    <t> 0.0060 </t>
  </si>
  <si>
    <t>2449423.375 </t>
  </si>
  <si>
    <t> 11.03.1994 21:00 </t>
  </si>
  <si>
    <t> E.Blättler </t>
  </si>
  <si>
    <t> BBS 106 </t>
  </si>
  <si>
    <t>2453094.2235 </t>
  </si>
  <si>
    <t> 29.03.2004 17:21 </t>
  </si>
  <si>
    <t> 0.0481 </t>
  </si>
  <si>
    <t>?</t>
  </si>
  <si>
    <t> T.Krajci </t>
  </si>
  <si>
    <t>IBVS 5592 </t>
  </si>
  <si>
    <t>2453382.787 </t>
  </si>
  <si>
    <t> 12.01.2005 06:53 </t>
  </si>
  <si>
    <t> 0.047 </t>
  </si>
  <si>
    <t> R.Nelson </t>
  </si>
  <si>
    <t>IBVS 5672 </t>
  </si>
  <si>
    <t>2453715.5324 </t>
  </si>
  <si>
    <t> 11.12.2005 00:46 </t>
  </si>
  <si>
    <t> 0.0488 </t>
  </si>
  <si>
    <t>C </t>
  </si>
  <si>
    <t>o</t>
  </si>
  <si>
    <t> U.Schmidt </t>
  </si>
  <si>
    <t>BAVM 178 </t>
  </si>
  <si>
    <t>2453780.4065 </t>
  </si>
  <si>
    <t> 13.02.2006 21:45 </t>
  </si>
  <si>
    <t> 0.0519 </t>
  </si>
  <si>
    <t>-I</t>
  </si>
  <si>
    <t>2454506.2967 </t>
  </si>
  <si>
    <t> 09.02.2008 19:07 </t>
  </si>
  <si>
    <t>19328</t>
  </si>
  <si>
    <t> 0.0573 </t>
  </si>
  <si>
    <t>BAVM 201 </t>
  </si>
  <si>
    <t>2454507.4142 </t>
  </si>
  <si>
    <t> 10.02.2008 21:56 </t>
  </si>
  <si>
    <t>19329</t>
  </si>
  <si>
    <t> 0.0563 </t>
  </si>
  <si>
    <t> M.Wischnewski </t>
  </si>
  <si>
    <t>2454847.4316 </t>
  </si>
  <si>
    <t> 15.01.2009 22:21 </t>
  </si>
  <si>
    <t>19633</t>
  </si>
  <si>
    <t> 0.0598 </t>
  </si>
  <si>
    <t>BAVM 209 </t>
  </si>
  <si>
    <t>2454882.6631 </t>
  </si>
  <si>
    <t> 20.02.2009 03:54 </t>
  </si>
  <si>
    <t>19664.5</t>
  </si>
  <si>
    <t> 0.0596 </t>
  </si>
  <si>
    <t>IBVS 5929 </t>
  </si>
  <si>
    <t>2454887.7006 </t>
  </si>
  <si>
    <t> 25.02.2009 04:48 </t>
  </si>
  <si>
    <t>19669</t>
  </si>
  <si>
    <t> 0.0640 </t>
  </si>
  <si>
    <t>IBVS 5894 </t>
  </si>
  <si>
    <t>2456299.7712 </t>
  </si>
  <si>
    <t> 07.01.2013 06:30 </t>
  </si>
  <si>
    <t>20931.5</t>
  </si>
  <si>
    <t> 0.0706 </t>
  </si>
  <si>
    <t>IBVS 6092 </t>
  </si>
  <si>
    <t>2457074.3203 </t>
  </si>
  <si>
    <t> 20.02.2015 19:41 </t>
  </si>
  <si>
    <t>21624</t>
  </si>
  <si>
    <t> 0.0815 </t>
  </si>
  <si>
    <t>BAVM 239 </t>
  </si>
  <si>
    <t>2445061.319 </t>
  </si>
  <si>
    <t> 01.04.1982 19:39 </t>
  </si>
  <si>
    <t> -0.029 </t>
  </si>
  <si>
    <t> J.Hübscher </t>
  </si>
  <si>
    <t>2448682.3909 </t>
  </si>
  <si>
    <t> 29.02.1992 21:22 </t>
  </si>
  <si>
    <t> 0.0070 </t>
  </si>
  <si>
    <t>B;V</t>
  </si>
  <si>
    <t>2453007.524 </t>
  </si>
  <si>
    <t> 03.01.2004 00:34 </t>
  </si>
  <si>
    <t> R.Meyer </t>
  </si>
  <si>
    <t>2453354.2659 </t>
  </si>
  <si>
    <t> 14.12.2004 18:22 </t>
  </si>
  <si>
    <t> 0.0471 </t>
  </si>
  <si>
    <t> Nakajima </t>
  </si>
  <si>
    <t>2454448.112 </t>
  </si>
  <si>
    <t> 13.12.2007 14:41 </t>
  </si>
  <si>
    <t>19276</t>
  </si>
  <si>
    <t> 0.033 </t>
  </si>
  <si>
    <t> K.Kanai </t>
  </si>
  <si>
    <t>2454449.236 </t>
  </si>
  <si>
    <t> 14.12.2007 17:39 </t>
  </si>
  <si>
    <t>19277</t>
  </si>
  <si>
    <t> 0.038 </t>
  </si>
  <si>
    <t>2454506.297 </t>
  </si>
  <si>
    <t> 0.058 </t>
  </si>
  <si>
    <t> O.Nickel </t>
  </si>
  <si>
    <t>2454815.5569 </t>
  </si>
  <si>
    <t> 15.12.2008 01:21 </t>
  </si>
  <si>
    <t>19604.5</t>
  </si>
  <si>
    <t> 0.0614 </t>
  </si>
  <si>
    <t>2457015.0407 </t>
  </si>
  <si>
    <t> 23.12.2014 12:58 </t>
  </si>
  <si>
    <t>21571</t>
  </si>
  <si>
    <t> 0.0807 </t>
  </si>
  <si>
    <t> H.Itoh </t>
  </si>
  <si>
    <t>2457070.4028 </t>
  </si>
  <si>
    <t> 16.02.2015 21:40 </t>
  </si>
  <si>
    <t>21620.5</t>
  </si>
  <si>
    <t> 0.0787 </t>
  </si>
  <si>
    <t> W.Quester </t>
  </si>
  <si>
    <t>BAVM 241 (=IBVS 6157) </t>
  </si>
  <si>
    <t>2457093.3346 </t>
  </si>
  <si>
    <t> 11.03.2015 20:01 </t>
  </si>
  <si>
    <t>21641</t>
  </si>
  <si>
    <t> 0.0819 </t>
  </si>
  <si>
    <t>Quadratic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</si>
  <si>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</si>
  <si>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</si>
  <si>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</si>
  <si>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</si>
  <si>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</si>
  <si>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</si>
  <si>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</si>
  <si>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</si>
  <si>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</si>
  <si>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</si>
  <si>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</si>
  <si>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</si>
  <si>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</si>
  <si>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</si>
  <si>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</si>
  <si>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</si>
  <si>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</si>
  <si>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</si>
  <si>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</si>
  <si>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</si>
  <si>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</si>
  <si>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</si>
  <si>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</si>
  <si>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</si>
  <si>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</si>
  <si>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</si>
  <si>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</si>
  <si>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</si>
  <si>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</si>
  <si>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</si>
  <si>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</si>
  <si>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</si>
  <si>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</si>
  <si>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</si>
  <si>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</si>
  <si>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</si>
  <si>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</si>
  <si>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</si>
  <si>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</si>
  <si>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</si>
  <si>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</si>
  <si>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</si>
  <si>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</si>
  <si>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</si>
  <si>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</si>
  <si>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</si>
  <si>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</si>
  <si>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</si>
  <si>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</si>
  <si>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</si>
  <si>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</si>
  <si>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</si>
  <si>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</si>
  <si>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</si>
  <si>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</si>
  <si>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</si>
  <si>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</si>
  <si>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</si>
  <si>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</si>
  <si>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</si>
  <si>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</si>
  <si>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</si>
  <si>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</si>
  <si>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</si>
  <si>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</si>
  <si>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</si>
  <si>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</si>
  <si>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</si>
  <si>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</si>
  <si>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</si>
  <si>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</si>
  <si>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</si>
  <si>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RHN 2021</t>
  </si>
  <si>
    <t>My time zone &gt;&gt;&gt;&gt;&gt;&gt;&gt;</t>
  </si>
  <si>
    <t>VSB, 91</t>
  </si>
  <si>
    <t>JBAV, 63</t>
  </si>
  <si>
    <t>Ic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</si>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</sst>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"/>
    <numFmt numFmtId="166" formatCode="m/d/yyyy\ h:mm"/>
    <numFmt numFmtId="167" formatCode="0.0000"/>
    <numFmt numFmtId="168" formatCode="0.E+00"/>
    <numFmt numFmtId="169" formatCode="0.0%"/>
    <numFmt numFmtId="170" formatCode="0.00000"/>
    <numFmt numFmtId="171" formatCode="dd/mm/yyyy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8" fillId="0" borderId="0"/>
  </cellStyleXfs>
  <cellXfs count="112">
    <xf numFmtId="0" fontId="0" fillId="0" borderId="0" xfId="0">
      <alignment vertical="top"/>
    </xf>
    <xf numFmtId="0" fontId="0" fillId="0" borderId="0" xfId="0" applyAlignment="1"/>
    <xf numFmtId="165" fontId="0" fillId="0" borderId="0" xfId="0" applyNumberFormat="1" applyAlignment="1"/>
    <xf numFmtId="166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8" fillId="2" borderId="18" xfId="0" applyFont="1" applyFill="1" applyBorder="1" applyAlignment="1">
      <alignment horizontal="left" vertical="top" wrapText="1" indent="1"/>
    </xf>
    <xf numFmtId="0" fontId="8" fillId="2" borderId="18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top" wrapText="1"/>
    </xf>
    <xf numFmtId="0" fontId="14" fillId="2" borderId="18" xfId="5" applyNumberFormat="1" applyFill="1" applyBorder="1" applyAlignment="1" applyProtection="1">
      <alignment horizontal="right" vertical="top" wrapText="1"/>
    </xf>
    <xf numFmtId="0" fontId="15" fillId="0" borderId="0" xfId="0" applyFont="1">
      <alignment vertical="top"/>
    </xf>
    <xf numFmtId="0" fontId="2" fillId="0" borderId="0" xfId="0" applyFont="1">
      <alignment vertical="top"/>
    </xf>
    <xf numFmtId="0" fontId="9" fillId="0" borderId="0" xfId="0" applyFont="1">
      <alignment vertical="top"/>
    </xf>
    <xf numFmtId="0" fontId="2" fillId="0" borderId="12" xfId="0" applyFont="1" applyBorder="1">
      <alignment vertical="top"/>
    </xf>
    <xf numFmtId="0" fontId="17" fillId="0" borderId="13" xfId="0" applyFont="1" applyBorder="1">
      <alignment vertical="top"/>
    </xf>
    <xf numFmtId="0" fontId="5" fillId="0" borderId="5" xfId="0" applyFont="1" applyBorder="1">
      <alignment vertical="top"/>
    </xf>
    <xf numFmtId="168" fontId="5" fillId="0" borderId="5" xfId="0" applyNumberFormat="1" applyFont="1" applyBorder="1" applyAlignment="1">
      <alignment horizontal="center"/>
    </xf>
    <xf numFmtId="169" fontId="2" fillId="0" borderId="0" xfId="0" applyNumberFormat="1" applyFont="1">
      <alignment vertical="top"/>
    </xf>
    <xf numFmtId="165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5" fillId="0" borderId="6" xfId="0" applyFont="1" applyBorder="1">
      <alignment vertical="top"/>
    </xf>
    <xf numFmtId="168" fontId="5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5" fillId="0" borderId="7" xfId="0" applyFont="1" applyBorder="1">
      <alignment vertical="top"/>
    </xf>
    <xf numFmtId="168" fontId="5" fillId="0" borderId="7" xfId="0" applyNumberFormat="1" applyFont="1" applyBorder="1" applyAlignment="1">
      <alignment horizontal="center"/>
    </xf>
    <xf numFmtId="0" fontId="9" fillId="0" borderId="4" xfId="0" applyFont="1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168" fontId="5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0" fillId="0" borderId="0" xfId="0" applyFont="1">
      <alignment vertical="top"/>
    </xf>
    <xf numFmtId="169" fontId="10" fillId="0" borderId="0" xfId="0" applyNumberFormat="1" applyFont="1">
      <alignment vertical="top"/>
    </xf>
    <xf numFmtId="10" fontId="10" fillId="0" borderId="0" xfId="0" applyNumberFormat="1" applyFont="1">
      <alignment vertical="top"/>
    </xf>
    <xf numFmtId="0" fontId="6" fillId="0" borderId="0" xfId="0" applyFont="1" applyProtection="1">
      <alignment vertical="top"/>
      <protection locked="0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0" fontId="3" fillId="0" borderId="4" xfId="0" applyFont="1" applyBorder="1" applyAlignment="1">
      <alignment horizontal="center"/>
    </xf>
    <xf numFmtId="0" fontId="6" fillId="3" borderId="1" xfId="0" applyFont="1" applyFill="1" applyBorder="1">
      <alignment vertical="top"/>
    </xf>
    <xf numFmtId="0" fontId="5" fillId="0" borderId="19" xfId="0" applyFont="1" applyBorder="1">
      <alignment vertical="top"/>
    </xf>
    <xf numFmtId="0" fontId="2" fillId="0" borderId="1" xfId="0" applyFont="1" applyBorder="1">
      <alignment vertical="top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16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1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70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70" fontId="20" fillId="0" borderId="0" xfId="0" applyNumberFormat="1" applyFont="1" applyAlignment="1" applyProtection="1">
      <alignment horizontal="left" vertical="center" wrapText="1"/>
      <protection locked="0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Mon - O-C Diagr.</a:t>
            </a:r>
          </a:p>
        </c:rich>
      </c:tx>
      <c:layout>
        <c:manualLayout>
          <c:xMode val="edge"/>
          <c:yMode val="edge"/>
          <c:x val="0.3778993314785174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226532008422685E-2"/>
          <c:y val="0.10843373493975904"/>
          <c:w val="0.87312472896375726"/>
          <c:h val="0.71385542168674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0">
                  <c:v>2.2562415004358627E-2</c:v>
                </c:pt>
                <c:pt idx="1">
                  <c:v>-3.3912987000803696E-2</c:v>
                </c:pt>
                <c:pt idx="2">
                  <c:v>5.6732299708528444E-4</c:v>
                </c:pt>
                <c:pt idx="3">
                  <c:v>7.709623001574073E-3</c:v>
                </c:pt>
                <c:pt idx="4">
                  <c:v>2.8721356007736176E-2</c:v>
                </c:pt>
                <c:pt idx="5">
                  <c:v>-3.5922076000133529E-2</c:v>
                </c:pt>
                <c:pt idx="6">
                  <c:v>9.4817050048732199E-3</c:v>
                </c:pt>
                <c:pt idx="7">
                  <c:v>-8.2340090011712164E-3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5C-4613-8F3D-3F0C2463F8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8">
                  <c:v>-2.9263259006256703E-2</c:v>
                </c:pt>
                <c:pt idx="16">
                  <c:v>-2.1640756502165459E-2</c:v>
                </c:pt>
                <c:pt idx="17">
                  <c:v>0</c:v>
                </c:pt>
                <c:pt idx="18">
                  <c:v>-1.7440549709135666E-4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5C-4613-8F3D-3F0C2463F84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Active!$J$21:$J$65</c:f>
              <c:numCache>
                <c:formatCode>General</c:formatCode>
                <c:ptCount val="45"/>
                <c:pt idx="9">
                  <c:v>-5.0190456495329272E-2</c:v>
                </c:pt>
                <c:pt idx="10">
                  <c:v>-4.8190456494921818E-2</c:v>
                </c:pt>
                <c:pt idx="11">
                  <c:v>-3.1280652001441922E-2</c:v>
                </c:pt>
                <c:pt idx="12">
                  <c:v>-6.9039348505611997E-2</c:v>
                </c:pt>
                <c:pt idx="13">
                  <c:v>-2.8269563503272366E-2</c:v>
                </c:pt>
                <c:pt idx="14">
                  <c:v>-2.1308493996912148E-2</c:v>
                </c:pt>
                <c:pt idx="15">
                  <c:v>-2.03084940003464E-2</c:v>
                </c:pt>
                <c:pt idx="23">
                  <c:v>1.2595005995535757E-2</c:v>
                </c:pt>
                <c:pt idx="24">
                  <c:v>1.5517539999564178E-2</c:v>
                </c:pt>
                <c:pt idx="27">
                  <c:v>1.9611067000369076E-2</c:v>
                </c:pt>
                <c:pt idx="29">
                  <c:v>1.8642490002093837E-2</c:v>
                </c:pt>
                <c:pt idx="30">
                  <c:v>1.8642490002093837E-2</c:v>
                </c:pt>
                <c:pt idx="32">
                  <c:v>2.1595082005660515E-2</c:v>
                </c:pt>
                <c:pt idx="38">
                  <c:v>3.6498294502962381E-2</c:v>
                </c:pt>
                <c:pt idx="39">
                  <c:v>3.9358275003905874E-2</c:v>
                </c:pt>
                <c:pt idx="40">
                  <c:v>3.9692466001724824E-2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5C-4613-8F3D-3F0C2463F84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20">
                  <c:v>1.2989529503101949E-2</c:v>
                </c:pt>
                <c:pt idx="21">
                  <c:v>1.1445377000200097E-2</c:v>
                </c:pt>
                <c:pt idx="22">
                  <c:v>1.1596663498494308E-2</c:v>
                </c:pt>
                <c:pt idx="28">
                  <c:v>1.9911067000066396E-2</c:v>
                </c:pt>
                <c:pt idx="31">
                  <c:v>2.3249526500876527E-2</c:v>
                </c:pt>
                <c:pt idx="33">
                  <c:v>2.1334906501579098E-2</c:v>
                </c:pt>
                <c:pt idx="34">
                  <c:v>2.5726309999299701E-2</c:v>
                </c:pt>
                <c:pt idx="35">
                  <c:v>2.9747847504040692E-2</c:v>
                </c:pt>
                <c:pt idx="36">
                  <c:v>3.8592855780734681E-2</c:v>
                </c:pt>
                <c:pt idx="37">
                  <c:v>3.8592855999013409E-2</c:v>
                </c:pt>
                <c:pt idx="41">
                  <c:v>5.1528331001463812E-2</c:v>
                </c:pt>
                <c:pt idx="42">
                  <c:v>3.6319734499556944E-2</c:v>
                </c:pt>
                <c:pt idx="43">
                  <c:v>5.3079714998602867E-2</c:v>
                </c:pt>
                <c:pt idx="44">
                  <c:v>5.3071118498337455E-2</c:v>
                </c:pt>
                <c:pt idx="45">
                  <c:v>5.5571974284248427E-2</c:v>
                </c:pt>
                <c:pt idx="46">
                  <c:v>5.6648855497769546E-2</c:v>
                </c:pt>
                <c:pt idx="48">
                  <c:v>5.1934235612861812E-2</c:v>
                </c:pt>
                <c:pt idx="49">
                  <c:v>6.3685619497846346E-2</c:v>
                </c:pt>
                <c:pt idx="50">
                  <c:v>6.0728406824637204E-2</c:v>
                </c:pt>
                <c:pt idx="51">
                  <c:v>5.8736906001286115E-2</c:v>
                </c:pt>
                <c:pt idx="52">
                  <c:v>5.762830949970521E-2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5C-4613-8F3D-3F0C2463F84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5C-4613-8F3D-3F0C2463F8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5C-4613-8F3D-3F0C2463F8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5C-4613-8F3D-3F0C2463F8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9">
                  <c:v>-6.8351649162671932E-2</c:v>
                </c:pt>
                <c:pt idx="14">
                  <c:v>-3.3578678801045342E-2</c:v>
                </c:pt>
                <c:pt idx="15">
                  <c:v>-3.3578678801045342E-2</c:v>
                </c:pt>
                <c:pt idx="16">
                  <c:v>-2.6462974441330254E-2</c:v>
                </c:pt>
                <c:pt idx="17">
                  <c:v>-5.8891907416558989E-3</c:v>
                </c:pt>
                <c:pt idx="18">
                  <c:v>-5.6582659963972208E-3</c:v>
                </c:pt>
                <c:pt idx="19">
                  <c:v>7.9555532880388243E-3</c:v>
                </c:pt>
                <c:pt idx="20">
                  <c:v>8.7879564395526646E-3</c:v>
                </c:pt>
                <c:pt idx="21">
                  <c:v>1.1285165894094187E-2</c:v>
                </c:pt>
                <c:pt idx="22">
                  <c:v>1.1559053382656809E-2</c:v>
                </c:pt>
                <c:pt idx="23">
                  <c:v>1.4754407415887356E-2</c:v>
                </c:pt>
                <c:pt idx="24">
                  <c:v>1.537736719379449E-2</c:v>
                </c:pt>
                <c:pt idx="25">
                  <c:v>2.1789556631907563E-2</c:v>
                </c:pt>
                <c:pt idx="26">
                  <c:v>2.1800297317733548E-2</c:v>
                </c:pt>
                <c:pt idx="27">
                  <c:v>2.2348072294858783E-2</c:v>
                </c:pt>
                <c:pt idx="28">
                  <c:v>2.2348072294858783E-2</c:v>
                </c:pt>
                <c:pt idx="29">
                  <c:v>2.2358812980684768E-2</c:v>
                </c:pt>
                <c:pt idx="30">
                  <c:v>2.2358812980684768E-2</c:v>
                </c:pt>
                <c:pt idx="31">
                  <c:v>2.5317871925743651E-2</c:v>
                </c:pt>
                <c:pt idx="32">
                  <c:v>2.5623981471784227E-2</c:v>
                </c:pt>
                <c:pt idx="33">
                  <c:v>2.5962313075302751E-2</c:v>
                </c:pt>
                <c:pt idx="34">
                  <c:v>2.6010646161519685E-2</c:v>
                </c:pt>
                <c:pt idx="35">
                  <c:v>3.9570762016825807E-2</c:v>
                </c:pt>
                <c:pt idx="36">
                  <c:v>4.6439430602543241E-2</c:v>
                </c:pt>
                <c:pt idx="37">
                  <c:v>4.6439430602543241E-2</c:v>
                </c:pt>
                <c:pt idx="38">
                  <c:v>4.6971094550929501E-2</c:v>
                </c:pt>
                <c:pt idx="39">
                  <c:v>4.7008686951320447E-2</c:v>
                </c:pt>
                <c:pt idx="40">
                  <c:v>4.7191278610362195E-2</c:v>
                </c:pt>
                <c:pt idx="41">
                  <c:v>6.0670839321973431E-2</c:v>
                </c:pt>
                <c:pt idx="42">
                  <c:v>6.0719172408190365E-2</c:v>
                </c:pt>
                <c:pt idx="43">
                  <c:v>6.0756764808581311E-2</c:v>
                </c:pt>
                <c:pt idx="44">
                  <c:v>6.0805097894798245E-2</c:v>
                </c:pt>
                <c:pt idx="45">
                  <c:v>7.0170975935057195E-2</c:v>
                </c:pt>
                <c:pt idx="46">
                  <c:v>7.0675788168878484E-2</c:v>
                </c:pt>
                <c:pt idx="47">
                  <c:v>7.0922823942876162E-2</c:v>
                </c:pt>
                <c:pt idx="48">
                  <c:v>7.1320229318437595E-2</c:v>
                </c:pt>
                <c:pt idx="49">
                  <c:v>7.1406154805045474E-2</c:v>
                </c:pt>
                <c:pt idx="50">
                  <c:v>7.1540413377870288E-2</c:v>
                </c:pt>
                <c:pt idx="51">
                  <c:v>7.1680042293608109E-2</c:v>
                </c:pt>
                <c:pt idx="52">
                  <c:v>7.1728375379825043E-2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5C-4613-8F3D-3F0C2463F841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Active!$S$1:$S$14</c:f>
              <c:numCache>
                <c:formatCode>General</c:formatCode>
                <c:ptCount val="14"/>
                <c:pt idx="0">
                  <c:v>-20000</c:v>
                </c:pt>
                <c:pt idx="1">
                  <c:v>-18000</c:v>
                </c:pt>
                <c:pt idx="2">
                  <c:v>-16000</c:v>
                </c:pt>
                <c:pt idx="3">
                  <c:v>-14000</c:v>
                </c:pt>
                <c:pt idx="4">
                  <c:v>-12000</c:v>
                </c:pt>
                <c:pt idx="5">
                  <c:v>-10000</c:v>
                </c:pt>
                <c:pt idx="6">
                  <c:v>-8000</c:v>
                </c:pt>
                <c:pt idx="7">
                  <c:v>-6000</c:v>
                </c:pt>
                <c:pt idx="8">
                  <c:v>-4000</c:v>
                </c:pt>
                <c:pt idx="9">
                  <c:v>-2000</c:v>
                </c:pt>
                <c:pt idx="10">
                  <c:v>0</c:v>
                </c:pt>
                <c:pt idx="11">
                  <c:v>2000</c:v>
                </c:pt>
                <c:pt idx="12">
                  <c:v>4000</c:v>
                </c:pt>
                <c:pt idx="13">
                  <c:v>6000</c:v>
                </c:pt>
              </c:numCache>
            </c:numRef>
          </c:xVal>
          <c:yVal>
            <c:numRef>
              <c:f>Active!$T$1:$T$14</c:f>
              <c:numCache>
                <c:formatCode>General</c:formatCode>
                <c:ptCount val="14"/>
                <c:pt idx="0">
                  <c:v>3.1613949390003199E-2</c:v>
                </c:pt>
                <c:pt idx="1">
                  <c:v>1.1584312558077847E-2</c:v>
                </c:pt>
                <c:pt idx="2">
                  <c:v>-4.6968238694096859E-3</c:v>
                </c:pt>
                <c:pt idx="3">
                  <c:v>-1.7229459892459387E-2</c:v>
                </c:pt>
                <c:pt idx="4">
                  <c:v>-2.6013595511071269E-2</c:v>
                </c:pt>
                <c:pt idx="5">
                  <c:v>-3.1049230725245326E-2</c:v>
                </c:pt>
                <c:pt idx="6">
                  <c:v>-3.2336365534981544E-2</c:v>
                </c:pt>
                <c:pt idx="7">
                  <c:v>-2.9874999940279954E-2</c:v>
                </c:pt>
                <c:pt idx="8">
                  <c:v>-2.3665133941140535E-2</c:v>
                </c:pt>
                <c:pt idx="9">
                  <c:v>-1.3706767537563294E-2</c:v>
                </c:pt>
                <c:pt idx="10">
                  <c:v>9.9270451767732369E-8</c:v>
                </c:pt>
                <c:pt idx="11">
                  <c:v>1.7455466482904657E-2</c:v>
                </c:pt>
                <c:pt idx="12">
                  <c:v>3.865933409979537E-2</c:v>
                </c:pt>
                <c:pt idx="13">
                  <c:v>6.3611702121123909E-2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5C-4613-8F3D-3F0C2463F841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19">
                  <c:v>-5.1957530013169162E-3</c:v>
                </c:pt>
                <c:pt idx="25">
                  <c:v>-4.7229289993993007E-3</c:v>
                </c:pt>
                <c:pt idx="26">
                  <c:v>8.0849399819271639E-4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45C-4613-8F3D-3F0C2463F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200168"/>
        <c:axId val="1"/>
      </c:scatterChart>
      <c:valAx>
        <c:axId val="853200168"/>
        <c:scaling>
          <c:orientation val="minMax"/>
          <c:max val="1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23221005969066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8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642564802182811E-2"/>
              <c:y val="0.373493975903614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200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53220325631191"/>
          <c:y val="0.91265060240963858"/>
          <c:w val="0.7216921077225511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Mon - O-C Diagr.</a:t>
            </a:r>
          </a:p>
        </c:rich>
      </c:tx>
      <c:layout>
        <c:manualLayout>
          <c:xMode val="edge"/>
          <c:yMode val="edge"/>
          <c:x val="0.37738419618528612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92643051771122E-2"/>
          <c:y val="0.2162168502981017"/>
          <c:w val="0.8705722070844687"/>
          <c:h val="0.606608385558563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Active!$H$21:$H$65</c:f>
              <c:numCache>
                <c:formatCode>General</c:formatCode>
                <c:ptCount val="45"/>
                <c:pt idx="0">
                  <c:v>2.2562415004358627E-2</c:v>
                </c:pt>
                <c:pt idx="1">
                  <c:v>-3.3912987000803696E-2</c:v>
                </c:pt>
                <c:pt idx="2">
                  <c:v>5.6732299708528444E-4</c:v>
                </c:pt>
                <c:pt idx="3">
                  <c:v>7.709623001574073E-3</c:v>
                </c:pt>
                <c:pt idx="4">
                  <c:v>2.8721356007736176E-2</c:v>
                </c:pt>
                <c:pt idx="5">
                  <c:v>-3.5922076000133529E-2</c:v>
                </c:pt>
                <c:pt idx="6">
                  <c:v>9.4817050048732199E-3</c:v>
                </c:pt>
                <c:pt idx="7">
                  <c:v>-8.2340090011712164E-3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4D-4A24-A122-E0685BAB45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8">
                  <c:v>-2.9263259006256703E-2</c:v>
                </c:pt>
                <c:pt idx="16">
                  <c:v>-2.1640756502165459E-2</c:v>
                </c:pt>
                <c:pt idx="17">
                  <c:v>0</c:v>
                </c:pt>
                <c:pt idx="18">
                  <c:v>-1.7440549709135666E-4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4D-4A24-A122-E0685BAB453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Active!$F$21:$F$650</c:f>
              <c:numCache>
                <c:formatCode>General</c:formatCode>
                <c:ptCount val="630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Active!$J$21:$J$650</c:f>
              <c:numCache>
                <c:formatCode>General</c:formatCode>
                <c:ptCount val="630"/>
                <c:pt idx="9">
                  <c:v>-5.0190456495329272E-2</c:v>
                </c:pt>
                <c:pt idx="10">
                  <c:v>-4.8190456494921818E-2</c:v>
                </c:pt>
                <c:pt idx="11">
                  <c:v>-3.1280652001441922E-2</c:v>
                </c:pt>
                <c:pt idx="12">
                  <c:v>-6.9039348505611997E-2</c:v>
                </c:pt>
                <c:pt idx="13">
                  <c:v>-2.8269563503272366E-2</c:v>
                </c:pt>
                <c:pt idx="14">
                  <c:v>-2.1308493996912148E-2</c:v>
                </c:pt>
                <c:pt idx="15">
                  <c:v>-2.03084940003464E-2</c:v>
                </c:pt>
                <c:pt idx="23">
                  <c:v>1.2595005995535757E-2</c:v>
                </c:pt>
                <c:pt idx="24">
                  <c:v>1.5517539999564178E-2</c:v>
                </c:pt>
                <c:pt idx="27">
                  <c:v>1.9611067000369076E-2</c:v>
                </c:pt>
                <c:pt idx="29">
                  <c:v>1.8642490002093837E-2</c:v>
                </c:pt>
                <c:pt idx="30">
                  <c:v>1.8642490002093837E-2</c:v>
                </c:pt>
                <c:pt idx="32">
                  <c:v>2.1595082005660515E-2</c:v>
                </c:pt>
                <c:pt idx="38">
                  <c:v>3.6498294502962381E-2</c:v>
                </c:pt>
                <c:pt idx="39">
                  <c:v>3.9358275003905874E-2</c:v>
                </c:pt>
                <c:pt idx="40">
                  <c:v>3.9692466001724824E-2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D-4A24-A122-E0685BAB453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Active!$F$21:$F$650</c:f>
              <c:numCache>
                <c:formatCode>General</c:formatCode>
                <c:ptCount val="630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  <c:pt idx="45">
                  <c:v>7081.5</c:v>
                </c:pt>
                <c:pt idx="46">
                  <c:v>7128.5</c:v>
                </c:pt>
                <c:pt idx="47">
                  <c:v>7151.5</c:v>
                </c:pt>
                <c:pt idx="48">
                  <c:v>7188.5</c:v>
                </c:pt>
                <c:pt idx="49">
                  <c:v>7196.5</c:v>
                </c:pt>
                <c:pt idx="50">
                  <c:v>7209</c:v>
                </c:pt>
                <c:pt idx="51">
                  <c:v>7222</c:v>
                </c:pt>
                <c:pt idx="52">
                  <c:v>7226.5</c:v>
                </c:pt>
              </c:numCache>
            </c:numRef>
          </c:xVal>
          <c:yVal>
            <c:numRef>
              <c:f>Active!$K$21:$K$650</c:f>
              <c:numCache>
                <c:formatCode>General</c:formatCode>
                <c:ptCount val="630"/>
                <c:pt idx="20">
                  <c:v>1.2989529503101949E-2</c:v>
                </c:pt>
                <c:pt idx="21">
                  <c:v>1.1445377000200097E-2</c:v>
                </c:pt>
                <c:pt idx="22">
                  <c:v>1.1596663498494308E-2</c:v>
                </c:pt>
                <c:pt idx="28">
                  <c:v>1.9911067000066396E-2</c:v>
                </c:pt>
                <c:pt idx="31">
                  <c:v>2.3249526500876527E-2</c:v>
                </c:pt>
                <c:pt idx="33">
                  <c:v>2.1334906501579098E-2</c:v>
                </c:pt>
                <c:pt idx="34">
                  <c:v>2.5726309999299701E-2</c:v>
                </c:pt>
                <c:pt idx="35">
                  <c:v>2.9747847504040692E-2</c:v>
                </c:pt>
                <c:pt idx="36">
                  <c:v>3.8592855780734681E-2</c:v>
                </c:pt>
                <c:pt idx="37">
                  <c:v>3.8592855999013409E-2</c:v>
                </c:pt>
                <c:pt idx="41">
                  <c:v>5.1528331001463812E-2</c:v>
                </c:pt>
                <c:pt idx="42">
                  <c:v>3.6319734499556944E-2</c:v>
                </c:pt>
                <c:pt idx="43">
                  <c:v>5.3079714998602867E-2</c:v>
                </c:pt>
                <c:pt idx="44">
                  <c:v>5.3071118498337455E-2</c:v>
                </c:pt>
                <c:pt idx="45">
                  <c:v>5.5571974284248427E-2</c:v>
                </c:pt>
                <c:pt idx="46">
                  <c:v>5.6648855497769546E-2</c:v>
                </c:pt>
                <c:pt idx="48">
                  <c:v>5.1934235612861812E-2</c:v>
                </c:pt>
                <c:pt idx="49">
                  <c:v>6.3685619497846346E-2</c:v>
                </c:pt>
                <c:pt idx="50">
                  <c:v>6.0728406824637204E-2</c:v>
                </c:pt>
                <c:pt idx="51">
                  <c:v>5.8736906001286115E-2</c:v>
                </c:pt>
                <c:pt idx="52">
                  <c:v>5.762830949970521E-2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4D-4A24-A122-E0685BAB453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4D-4A24-A122-E0685BAB45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4D-4A24-A122-E0685BAB45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4D-4A24-A122-E0685BAB45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Active!$O$21:$O$65</c:f>
              <c:numCache>
                <c:formatCode>General</c:formatCode>
                <c:ptCount val="45"/>
                <c:pt idx="9">
                  <c:v>-6.8351649162671932E-2</c:v>
                </c:pt>
                <c:pt idx="14">
                  <c:v>-3.3578678801045342E-2</c:v>
                </c:pt>
                <c:pt idx="15">
                  <c:v>-3.3578678801045342E-2</c:v>
                </c:pt>
                <c:pt idx="16">
                  <c:v>-2.6462974441330254E-2</c:v>
                </c:pt>
                <c:pt idx="17">
                  <c:v>-5.8891907416558989E-3</c:v>
                </c:pt>
                <c:pt idx="18">
                  <c:v>-5.6582659963972208E-3</c:v>
                </c:pt>
                <c:pt idx="19">
                  <c:v>7.9555532880388243E-3</c:v>
                </c:pt>
                <c:pt idx="20">
                  <c:v>8.7879564395526646E-3</c:v>
                </c:pt>
                <c:pt idx="21">
                  <c:v>1.1285165894094187E-2</c:v>
                </c:pt>
                <c:pt idx="22">
                  <c:v>1.1559053382656809E-2</c:v>
                </c:pt>
                <c:pt idx="23">
                  <c:v>1.4754407415887356E-2</c:v>
                </c:pt>
                <c:pt idx="24">
                  <c:v>1.537736719379449E-2</c:v>
                </c:pt>
                <c:pt idx="25">
                  <c:v>2.1789556631907563E-2</c:v>
                </c:pt>
                <c:pt idx="26">
                  <c:v>2.1800297317733548E-2</c:v>
                </c:pt>
                <c:pt idx="27">
                  <c:v>2.2348072294858783E-2</c:v>
                </c:pt>
                <c:pt idx="28">
                  <c:v>2.2348072294858783E-2</c:v>
                </c:pt>
                <c:pt idx="29">
                  <c:v>2.2358812980684768E-2</c:v>
                </c:pt>
                <c:pt idx="30">
                  <c:v>2.2358812980684768E-2</c:v>
                </c:pt>
                <c:pt idx="31">
                  <c:v>2.5317871925743651E-2</c:v>
                </c:pt>
                <c:pt idx="32">
                  <c:v>2.5623981471784227E-2</c:v>
                </c:pt>
                <c:pt idx="33">
                  <c:v>2.5962313075302751E-2</c:v>
                </c:pt>
                <c:pt idx="34">
                  <c:v>2.6010646161519685E-2</c:v>
                </c:pt>
                <c:pt idx="35">
                  <c:v>3.9570762016825807E-2</c:v>
                </c:pt>
                <c:pt idx="36">
                  <c:v>4.6439430602543241E-2</c:v>
                </c:pt>
                <c:pt idx="37">
                  <c:v>4.6439430602543241E-2</c:v>
                </c:pt>
                <c:pt idx="38">
                  <c:v>4.6971094550929501E-2</c:v>
                </c:pt>
                <c:pt idx="39">
                  <c:v>4.7008686951320447E-2</c:v>
                </c:pt>
                <c:pt idx="40">
                  <c:v>4.7191278610362195E-2</c:v>
                </c:pt>
                <c:pt idx="41">
                  <c:v>6.0670839321973431E-2</c:v>
                </c:pt>
                <c:pt idx="42">
                  <c:v>6.0719172408190365E-2</c:v>
                </c:pt>
                <c:pt idx="43">
                  <c:v>6.0756764808581311E-2</c:v>
                </c:pt>
                <c:pt idx="44">
                  <c:v>6.0805097894798245E-2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4D-4A24-A122-E0685BAB453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Active!$S$1:$S$14</c:f>
              <c:numCache>
                <c:formatCode>General</c:formatCode>
                <c:ptCount val="14"/>
                <c:pt idx="0">
                  <c:v>-20000</c:v>
                </c:pt>
                <c:pt idx="1">
                  <c:v>-18000</c:v>
                </c:pt>
                <c:pt idx="2">
                  <c:v>-16000</c:v>
                </c:pt>
                <c:pt idx="3">
                  <c:v>-14000</c:v>
                </c:pt>
                <c:pt idx="4">
                  <c:v>-12000</c:v>
                </c:pt>
                <c:pt idx="5">
                  <c:v>-10000</c:v>
                </c:pt>
                <c:pt idx="6">
                  <c:v>-8000</c:v>
                </c:pt>
                <c:pt idx="7">
                  <c:v>-6000</c:v>
                </c:pt>
                <c:pt idx="8">
                  <c:v>-4000</c:v>
                </c:pt>
                <c:pt idx="9">
                  <c:v>-2000</c:v>
                </c:pt>
                <c:pt idx="10">
                  <c:v>0</c:v>
                </c:pt>
                <c:pt idx="11">
                  <c:v>2000</c:v>
                </c:pt>
                <c:pt idx="12">
                  <c:v>4000</c:v>
                </c:pt>
                <c:pt idx="13">
                  <c:v>6000</c:v>
                </c:pt>
              </c:numCache>
            </c:numRef>
          </c:xVal>
          <c:yVal>
            <c:numRef>
              <c:f>Active!$T$1:$T$14</c:f>
              <c:numCache>
                <c:formatCode>General</c:formatCode>
                <c:ptCount val="14"/>
                <c:pt idx="0">
                  <c:v>3.1613949390003199E-2</c:v>
                </c:pt>
                <c:pt idx="1">
                  <c:v>1.1584312558077847E-2</c:v>
                </c:pt>
                <c:pt idx="2">
                  <c:v>-4.6968238694096859E-3</c:v>
                </c:pt>
                <c:pt idx="3">
                  <c:v>-1.7229459892459387E-2</c:v>
                </c:pt>
                <c:pt idx="4">
                  <c:v>-2.6013595511071269E-2</c:v>
                </c:pt>
                <c:pt idx="5">
                  <c:v>-3.1049230725245326E-2</c:v>
                </c:pt>
                <c:pt idx="6">
                  <c:v>-3.2336365534981544E-2</c:v>
                </c:pt>
                <c:pt idx="7">
                  <c:v>-2.9874999940279954E-2</c:v>
                </c:pt>
                <c:pt idx="8">
                  <c:v>-2.3665133941140535E-2</c:v>
                </c:pt>
                <c:pt idx="9">
                  <c:v>-1.3706767537563294E-2</c:v>
                </c:pt>
                <c:pt idx="10">
                  <c:v>9.9270451767732369E-8</c:v>
                </c:pt>
                <c:pt idx="11">
                  <c:v>1.7455466482904657E-2</c:v>
                </c:pt>
                <c:pt idx="12">
                  <c:v>3.865933409979537E-2</c:v>
                </c:pt>
                <c:pt idx="13">
                  <c:v>6.3611702121123909E-2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4D-4A24-A122-E0685BAB4530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-18895</c:v>
                </c:pt>
                <c:pt idx="1">
                  <c:v>-17669</c:v>
                </c:pt>
                <c:pt idx="2">
                  <c:v>-16699</c:v>
                </c:pt>
                <c:pt idx="3">
                  <c:v>-16599</c:v>
                </c:pt>
                <c:pt idx="4">
                  <c:v>-15628</c:v>
                </c:pt>
                <c:pt idx="5">
                  <c:v>-15012</c:v>
                </c:pt>
                <c:pt idx="6">
                  <c:v>-14665</c:v>
                </c:pt>
                <c:pt idx="7">
                  <c:v>-13383</c:v>
                </c:pt>
                <c:pt idx="8">
                  <c:v>-8133</c:v>
                </c:pt>
                <c:pt idx="9">
                  <c:v>-5815.5</c:v>
                </c:pt>
                <c:pt idx="10">
                  <c:v>-5815.5</c:v>
                </c:pt>
                <c:pt idx="11">
                  <c:v>-5524</c:v>
                </c:pt>
                <c:pt idx="12">
                  <c:v>-4219.5</c:v>
                </c:pt>
                <c:pt idx="13">
                  <c:v>-3924.5</c:v>
                </c:pt>
                <c:pt idx="14">
                  <c:v>-2578</c:v>
                </c:pt>
                <c:pt idx="15">
                  <c:v>-2578</c:v>
                </c:pt>
                <c:pt idx="16">
                  <c:v>-1915.5</c:v>
                </c:pt>
                <c:pt idx="17">
                  <c:v>0</c:v>
                </c:pt>
                <c:pt idx="18">
                  <c:v>21.5</c:v>
                </c:pt>
                <c:pt idx="19">
                  <c:v>1289</c:v>
                </c:pt>
                <c:pt idx="20">
                  <c:v>1366.5</c:v>
                </c:pt>
                <c:pt idx="21">
                  <c:v>1599</c:v>
                </c:pt>
                <c:pt idx="22">
                  <c:v>1624.5</c:v>
                </c:pt>
                <c:pt idx="23">
                  <c:v>1922</c:v>
                </c:pt>
                <c:pt idx="24">
                  <c:v>1980</c:v>
                </c:pt>
                <c:pt idx="25">
                  <c:v>2577</c:v>
                </c:pt>
                <c:pt idx="26">
                  <c:v>2578</c:v>
                </c:pt>
                <c:pt idx="27">
                  <c:v>2629</c:v>
                </c:pt>
                <c:pt idx="28">
                  <c:v>2629</c:v>
                </c:pt>
                <c:pt idx="29">
                  <c:v>2630</c:v>
                </c:pt>
                <c:pt idx="30">
                  <c:v>2630</c:v>
                </c:pt>
                <c:pt idx="31">
                  <c:v>2905.5</c:v>
                </c:pt>
                <c:pt idx="32">
                  <c:v>2934</c:v>
                </c:pt>
                <c:pt idx="33">
                  <c:v>2965.5</c:v>
                </c:pt>
                <c:pt idx="34">
                  <c:v>2970</c:v>
                </c:pt>
                <c:pt idx="35">
                  <c:v>4232.5</c:v>
                </c:pt>
                <c:pt idx="36">
                  <c:v>4872</c:v>
                </c:pt>
                <c:pt idx="37">
                  <c:v>4872</c:v>
                </c:pt>
                <c:pt idx="38">
                  <c:v>4921.5</c:v>
                </c:pt>
                <c:pt idx="39">
                  <c:v>4925</c:v>
                </c:pt>
                <c:pt idx="40">
                  <c:v>4942</c:v>
                </c:pt>
                <c:pt idx="41">
                  <c:v>6197</c:v>
                </c:pt>
                <c:pt idx="42">
                  <c:v>6201.5</c:v>
                </c:pt>
                <c:pt idx="43">
                  <c:v>6205</c:v>
                </c:pt>
                <c:pt idx="44">
                  <c:v>6209.5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19">
                  <c:v>-5.1957530013169162E-3</c:v>
                </c:pt>
                <c:pt idx="25">
                  <c:v>-4.7229289993993007E-3</c:v>
                </c:pt>
                <c:pt idx="26">
                  <c:v>8.0849399819271639E-4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14D-4A24-A122-E0685BAB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199184"/>
        <c:axId val="1"/>
      </c:scatterChart>
      <c:valAx>
        <c:axId val="853199184"/>
        <c:scaling>
          <c:orientation val="minMax"/>
          <c:max val="10000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17438692098094"/>
              <c:y val="0.90390642611115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623978201634877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99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21253405994552"/>
          <c:y val="0.91291543512015949"/>
          <c:w val="0.72070844686648505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16</xdr:col>
      <xdr:colOff>628650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C30833-5854-A882-7301-C65FBF0F1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647700</xdr:colOff>
      <xdr:row>19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4213F47-B804-7CB5-89B6-53276EE1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konkoly.hu/cgi-bin/IBVS?5894" TargetMode="External"/><Relationship Id="rId18" Type="http://schemas.openxmlformats.org/officeDocument/2006/relationships/hyperlink" Target="http://www.bav-astro.de/sfs/BAVM_link.php?BAVMnr=171" TargetMode="External"/><Relationship Id="rId26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50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5929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konkoly.hu/cgi-bin/IBVS?5672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5592" TargetMode="External"/><Relationship Id="rId15" Type="http://schemas.openxmlformats.org/officeDocument/2006/relationships/hyperlink" Target="http://www.bav-astro.de/sfs/BAVM_link.php?BAVMnr=239" TargetMode="External"/><Relationship Id="rId23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01" TargetMode="External"/><Relationship Id="rId19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6092" TargetMode="External"/><Relationship Id="rId22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8"/>
  <sheetViews>
    <sheetView tabSelected="1" workbookViewId="0">
      <pane xSplit="13" ySplit="22" topLeftCell="N52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95" customHeight="1" x14ac:dyDescent="0.2"/>
  <cols>
    <col min="1" max="1" width="23.28515625" style="61" customWidth="1"/>
    <col min="2" max="2" width="5.140625" style="61" customWidth="1"/>
    <col min="3" max="3" width="11.85546875" style="61" customWidth="1"/>
    <col min="4" max="4" width="9.42578125" style="61" customWidth="1"/>
    <col min="5" max="5" width="11.42578125" style="61" customWidth="1"/>
    <col min="6" max="6" width="17.140625" style="61" customWidth="1"/>
    <col min="7" max="7" width="8.140625" style="61" customWidth="1"/>
    <col min="8" max="14" width="8.5703125" style="61" customWidth="1"/>
    <col min="15" max="15" width="8" style="61" customWidth="1"/>
    <col min="16" max="16" width="10.5703125" style="61" customWidth="1"/>
    <col min="17" max="17" width="10.140625" style="62" customWidth="1"/>
    <col min="18" max="18" width="10.5703125" style="63" customWidth="1"/>
    <col min="19" max="16384" width="10.28515625" style="61"/>
  </cols>
  <sheetData>
    <row r="1" spans="1:20" s="1" customFormat="1" ht="20.25" x14ac:dyDescent="0.3">
      <c r="A1" s="4" t="s">
        <v>0</v>
      </c>
      <c r="Q1" s="2"/>
      <c r="R1" s="3"/>
      <c r="S1" s="1">
        <v>-20000</v>
      </c>
      <c r="T1" s="1">
        <f t="shared" ref="T1:T14" si="0">+D$11+D$12*S1+D$13*S1^2</f>
        <v>3.1613949390003199E-2</v>
      </c>
    </row>
    <row r="2" spans="1:20" ht="12.95" customHeight="1" x14ac:dyDescent="0.2">
      <c r="A2" s="61" t="s">
        <v>1</v>
      </c>
      <c r="B2" s="61" t="s">
        <v>2</v>
      </c>
      <c r="S2" s="61">
        <v>-18000</v>
      </c>
      <c r="T2" s="61">
        <f t="shared" si="0"/>
        <v>1.1584312558077847E-2</v>
      </c>
    </row>
    <row r="3" spans="1:20" ht="12.95" customHeight="1" x14ac:dyDescent="0.2">
      <c r="S3" s="61">
        <v>-16000</v>
      </c>
      <c r="T3" s="61">
        <f t="shared" si="0"/>
        <v>-4.6968238694096859E-3</v>
      </c>
    </row>
    <row r="4" spans="1:20" ht="12.95" customHeight="1" x14ac:dyDescent="0.2">
      <c r="A4" s="64" t="s">
        <v>3</v>
      </c>
      <c r="C4" s="65">
        <v>32888.517</v>
      </c>
      <c r="D4" s="66">
        <v>1.1184666000000001</v>
      </c>
      <c r="S4" s="61">
        <v>-14000</v>
      </c>
      <c r="T4" s="61">
        <f t="shared" si="0"/>
        <v>-1.7229459892459387E-2</v>
      </c>
    </row>
    <row r="5" spans="1:20" ht="12.95" customHeight="1" x14ac:dyDescent="0.2">
      <c r="A5" s="64" t="s">
        <v>319</v>
      </c>
      <c r="C5" s="67">
        <v>-9.5</v>
      </c>
      <c r="S5" s="61">
        <v>-12000</v>
      </c>
      <c r="T5" s="61">
        <f t="shared" si="0"/>
        <v>-2.6013595511071269E-2</v>
      </c>
    </row>
    <row r="6" spans="1:20" ht="12.95" customHeight="1" x14ac:dyDescent="0.2">
      <c r="A6" s="64" t="s">
        <v>4</v>
      </c>
      <c r="S6" s="61">
        <v>-10000</v>
      </c>
      <c r="T6" s="61">
        <f t="shared" si="0"/>
        <v>-3.1049230725245326E-2</v>
      </c>
    </row>
    <row r="7" spans="1:20" ht="12.95" customHeight="1" x14ac:dyDescent="0.2">
      <c r="A7" s="61" t="s">
        <v>5</v>
      </c>
      <c r="C7" s="61">
        <v>51565.823199999999</v>
      </c>
      <c r="S7" s="61">
        <v>-8000</v>
      </c>
      <c r="T7" s="61">
        <f t="shared" si="0"/>
        <v>-3.2336365534981544E-2</v>
      </c>
    </row>
    <row r="8" spans="1:20" ht="12.95" customHeight="1" x14ac:dyDescent="0.2">
      <c r="A8" s="61" t="s">
        <v>6</v>
      </c>
      <c r="C8" s="61">
        <v>1.118468577</v>
      </c>
      <c r="S8" s="61">
        <v>-6000</v>
      </c>
      <c r="T8" s="61">
        <f t="shared" si="0"/>
        <v>-2.9874999940279954E-2</v>
      </c>
    </row>
    <row r="9" spans="1:20" ht="12.95" customHeight="1" x14ac:dyDescent="0.2">
      <c r="A9" s="68" t="s">
        <v>7</v>
      </c>
      <c r="B9" s="68"/>
      <c r="C9" s="68">
        <v>36</v>
      </c>
      <c r="D9" s="68" t="str">
        <f>"F"&amp;C9</f>
        <v>F36</v>
      </c>
      <c r="E9" s="68" t="str">
        <f>"G"&amp;C9</f>
        <v>G36</v>
      </c>
      <c r="S9" s="61">
        <v>-4000</v>
      </c>
      <c r="T9" s="61">
        <f t="shared" si="0"/>
        <v>-2.3665133941140535E-2</v>
      </c>
    </row>
    <row r="10" spans="1:20" ht="12.95" customHeight="1" x14ac:dyDescent="0.2">
      <c r="C10" s="69" t="s">
        <v>8</v>
      </c>
      <c r="D10" s="69" t="s">
        <v>9</v>
      </c>
      <c r="S10" s="61">
        <v>-2000</v>
      </c>
      <c r="T10" s="61">
        <f t="shared" si="0"/>
        <v>-1.3706767537563294E-2</v>
      </c>
    </row>
    <row r="11" spans="1:20" ht="12.95" customHeight="1" x14ac:dyDescent="0.2">
      <c r="A11" s="61" t="s">
        <v>10</v>
      </c>
      <c r="C11" s="70">
        <f ca="1">INTERCEPT(INDIRECT(E9):G1004,INDIRECT(D9):$F1004)</f>
        <v>-5.8891907416558989E-3</v>
      </c>
      <c r="D11" s="71">
        <f>+E11*F11</f>
        <v>9.9270451767732369E-8</v>
      </c>
      <c r="E11" s="72">
        <v>0.99270451767732371</v>
      </c>
      <c r="F11" s="61">
        <v>9.9999999999999995E-8</v>
      </c>
      <c r="S11" s="61">
        <v>0</v>
      </c>
      <c r="T11" s="61">
        <f t="shared" si="0"/>
        <v>9.9270451767732369E-8</v>
      </c>
    </row>
    <row r="12" spans="1:20" ht="12.95" customHeight="1" x14ac:dyDescent="0.2">
      <c r="A12" s="61" t="s">
        <v>11</v>
      </c>
      <c r="C12" s="70">
        <f ca="1">SLOPE(INDIRECT(E9):G1004,INDIRECT(D9):$F1004)</f>
        <v>1.0740685825985045E-5</v>
      </c>
      <c r="D12" s="71">
        <f>+E12*F12</f>
        <v>7.7905585051169881E-6</v>
      </c>
      <c r="E12" s="73">
        <v>77.905585051169879</v>
      </c>
      <c r="F12" s="61">
        <v>9.9999999999999995E-8</v>
      </c>
      <c r="S12" s="61">
        <v>2000</v>
      </c>
      <c r="T12" s="61">
        <f t="shared" si="0"/>
        <v>1.7455466482904657E-2</v>
      </c>
    </row>
    <row r="13" spans="1:20" ht="12.95" customHeight="1" x14ac:dyDescent="0.2">
      <c r="A13" s="61" t="s">
        <v>12</v>
      </c>
      <c r="C13" s="71" t="s">
        <v>13</v>
      </c>
      <c r="D13" s="71">
        <f>+E13*F13</f>
        <v>4.6856255055472797E-10</v>
      </c>
      <c r="E13" s="74">
        <v>0.46856255055472795</v>
      </c>
      <c r="F13" s="61">
        <v>1.0000000000000001E-9</v>
      </c>
      <c r="S13" s="61">
        <v>4000</v>
      </c>
      <c r="T13" s="61">
        <f t="shared" si="0"/>
        <v>3.865933409979537E-2</v>
      </c>
    </row>
    <row r="14" spans="1:20" ht="12.95" customHeight="1" x14ac:dyDescent="0.2">
      <c r="A14" s="61" t="s">
        <v>14</v>
      </c>
      <c r="E14" s="61">
        <f>SUM(R21:R27)</f>
        <v>0</v>
      </c>
      <c r="S14" s="61">
        <v>6000</v>
      </c>
      <c r="T14" s="61">
        <f t="shared" si="0"/>
        <v>6.3611702121123909E-2</v>
      </c>
    </row>
    <row r="15" spans="1:20" ht="12.95" customHeight="1" x14ac:dyDescent="0.2">
      <c r="A15" s="64" t="s">
        <v>15</v>
      </c>
      <c r="C15" s="75">
        <f ca="1">(C7+C11)+(C8+C12)*INT(MAX(F21:F3514))</f>
        <v>59647.948860407036</v>
      </c>
      <c r="D15" s="76">
        <f>+C7+INT(MAX(F21:F1569))*C8+D11+D12*INT(MAX(F21:F4004))+D13*INT(MAX(F21:F4031)^2)</f>
        <v>59647.957901492053</v>
      </c>
      <c r="E15" s="70" t="s">
        <v>16</v>
      </c>
      <c r="F15" s="77">
        <v>1</v>
      </c>
    </row>
    <row r="16" spans="1:20" ht="12.95" customHeight="1" x14ac:dyDescent="0.2">
      <c r="A16" s="64" t="s">
        <v>17</v>
      </c>
      <c r="C16" s="75">
        <f ca="1">+C8+C12</f>
        <v>1.1184793176858261</v>
      </c>
      <c r="D16" s="76">
        <f>+C8+D12+2*D13*F71</f>
        <v>1.1184831232933592</v>
      </c>
      <c r="E16" s="70" t="s">
        <v>18</v>
      </c>
      <c r="F16" s="76">
        <f ca="1">NOW()+15018.5+$C$5/24</f>
        <v>60360.797339583332</v>
      </c>
    </row>
    <row r="17" spans="1:30" ht="12.95" customHeight="1" x14ac:dyDescent="0.2">
      <c r="A17" s="70" t="s">
        <v>19</v>
      </c>
      <c r="C17" s="61">
        <f>COUNT(C21:C4720)</f>
        <v>53</v>
      </c>
      <c r="E17" s="70" t="s">
        <v>20</v>
      </c>
      <c r="F17" s="76">
        <f ca="1">ROUND(2*(F16-$C$7)/$C$8,0)/2+F15</f>
        <v>7864.5</v>
      </c>
      <c r="Q17" s="61"/>
      <c r="R17" s="61"/>
    </row>
    <row r="18" spans="1:30" ht="12.95" customHeight="1" x14ac:dyDescent="0.2">
      <c r="A18" s="64" t="s">
        <v>21</v>
      </c>
      <c r="C18" s="78">
        <f ca="1">+C15</f>
        <v>59647.948860407036</v>
      </c>
      <c r="D18" s="79">
        <f ca="1">C16</f>
        <v>1.1184793176858261</v>
      </c>
      <c r="E18" s="70" t="s">
        <v>22</v>
      </c>
      <c r="F18" s="76">
        <f ca="1">ROUND(2*(F16-$C$15)/$C$16,0)/2+F15</f>
        <v>638.5</v>
      </c>
      <c r="Q18" s="61"/>
      <c r="R18" s="61"/>
    </row>
    <row r="19" spans="1:30" ht="12.95" customHeight="1" x14ac:dyDescent="0.2">
      <c r="A19" s="64" t="s">
        <v>23</v>
      </c>
      <c r="C19" s="80">
        <f>+D15</f>
        <v>59647.957901492053</v>
      </c>
      <c r="D19" s="81">
        <f>+D16</f>
        <v>1.1184831232933592</v>
      </c>
      <c r="E19" s="70" t="s">
        <v>24</v>
      </c>
      <c r="F19" s="82">
        <f ca="1">+$C$15+$C$16*F18-15018.5-$C$5/24</f>
        <v>45343.993738082769</v>
      </c>
      <c r="Q19" s="61"/>
      <c r="R19" s="61"/>
    </row>
    <row r="20" spans="1:30" ht="12.95" customHeight="1" x14ac:dyDescent="0.2">
      <c r="A20" s="69" t="s">
        <v>25</v>
      </c>
      <c r="B20" s="69" t="s">
        <v>26</v>
      </c>
      <c r="C20" s="69" t="s">
        <v>27</v>
      </c>
      <c r="D20" s="69" t="s">
        <v>28</v>
      </c>
      <c r="E20" s="69" t="s">
        <v>29</v>
      </c>
      <c r="F20" s="69" t="s">
        <v>30</v>
      </c>
      <c r="G20" s="69" t="s">
        <v>31</v>
      </c>
      <c r="H20" s="83" t="s">
        <v>32</v>
      </c>
      <c r="I20" s="83" t="s">
        <v>33</v>
      </c>
      <c r="J20" s="83" t="s">
        <v>34</v>
      </c>
      <c r="K20" s="83" t="s">
        <v>35</v>
      </c>
      <c r="L20" s="83" t="s">
        <v>36</v>
      </c>
      <c r="M20" s="83" t="s">
        <v>37</v>
      </c>
      <c r="N20" s="83" t="s">
        <v>38</v>
      </c>
      <c r="O20" s="83" t="s">
        <v>39</v>
      </c>
      <c r="P20" s="83" t="s">
        <v>40</v>
      </c>
      <c r="Q20" s="69" t="s">
        <v>41</v>
      </c>
      <c r="R20" s="84"/>
      <c r="U20" s="85" t="s">
        <v>42</v>
      </c>
    </row>
    <row r="21" spans="1:30" ht="12.95" customHeight="1" x14ac:dyDescent="0.2">
      <c r="A21" s="86" t="s">
        <v>43</v>
      </c>
      <c r="C21" s="87">
        <v>30432.382000000001</v>
      </c>
      <c r="D21" s="88"/>
      <c r="E21" s="61">
        <f t="shared" ref="E21:E52" si="1">+(C21-C$7)/C$8</f>
        <v>-18894.979827403768</v>
      </c>
      <c r="F21" s="61">
        <f t="shared" ref="F21:F52" si="2">ROUND(2*E21,0)/2</f>
        <v>-18895</v>
      </c>
      <c r="G21" s="88">
        <f t="shared" ref="G21:G39" si="3">+C21-(C$7+F21*C$8)</f>
        <v>2.2562415004358627E-2</v>
      </c>
      <c r="H21" s="61">
        <f t="shared" ref="H21:H28" si="4">G21</f>
        <v>2.2562415004358627E-2</v>
      </c>
      <c r="Q21" s="89">
        <f t="shared" ref="Q21:Q52" si="5">+C21-15018.5</f>
        <v>15413.882000000001</v>
      </c>
      <c r="R21" s="61"/>
    </row>
    <row r="22" spans="1:30" ht="12.95" customHeight="1" x14ac:dyDescent="0.2">
      <c r="A22" s="86" t="s">
        <v>43</v>
      </c>
      <c r="C22" s="87">
        <v>31803.567999999999</v>
      </c>
      <c r="D22" s="88"/>
      <c r="E22" s="61">
        <f t="shared" si="1"/>
        <v>-17669.030320911734</v>
      </c>
      <c r="F22" s="61">
        <f t="shared" si="2"/>
        <v>-17669</v>
      </c>
      <c r="G22" s="88">
        <f t="shared" si="3"/>
        <v>-3.3912987000803696E-2</v>
      </c>
      <c r="H22" s="61">
        <f t="shared" si="4"/>
        <v>-3.3912987000803696E-2</v>
      </c>
      <c r="P22" s="61">
        <f t="shared" ref="P22:P53" si="6">+D$11+D$12*F22+D$13*F22^2</f>
        <v>8.630932252462753E-3</v>
      </c>
      <c r="Q22" s="89">
        <f t="shared" si="5"/>
        <v>16785.067999999999</v>
      </c>
      <c r="R22" s="61"/>
    </row>
    <row r="23" spans="1:30" ht="12.95" customHeight="1" x14ac:dyDescent="0.2">
      <c r="A23" s="90" t="s">
        <v>44</v>
      </c>
      <c r="C23" s="88">
        <v>32888.517</v>
      </c>
      <c r="D23" s="88" t="s">
        <v>13</v>
      </c>
      <c r="E23" s="61">
        <f t="shared" si="1"/>
        <v>-16698.999492768045</v>
      </c>
      <c r="F23" s="61">
        <f t="shared" si="2"/>
        <v>-16699</v>
      </c>
      <c r="G23" s="88">
        <f t="shared" si="3"/>
        <v>5.6732299708528444E-4</v>
      </c>
      <c r="H23" s="61">
        <f t="shared" si="4"/>
        <v>5.6732299708528444E-4</v>
      </c>
      <c r="P23" s="61">
        <f t="shared" si="6"/>
        <v>5.673229970853122E-4</v>
      </c>
      <c r="Q23" s="89">
        <f t="shared" si="5"/>
        <v>17870.017</v>
      </c>
      <c r="R23" s="61"/>
    </row>
    <row r="24" spans="1:30" ht="12.95" customHeight="1" x14ac:dyDescent="0.2">
      <c r="A24" s="86" t="s">
        <v>43</v>
      </c>
      <c r="C24" s="87">
        <v>33000.370999999999</v>
      </c>
      <c r="D24" s="88"/>
      <c r="E24" s="61">
        <f t="shared" si="1"/>
        <v>-16598.993106982925</v>
      </c>
      <c r="F24" s="61">
        <f t="shared" si="2"/>
        <v>-16599</v>
      </c>
      <c r="G24" s="88">
        <f t="shared" si="3"/>
        <v>7.709623001574073E-3</v>
      </c>
      <c r="H24" s="61">
        <f t="shared" si="4"/>
        <v>7.709623001574073E-3</v>
      </c>
      <c r="P24" s="61">
        <f t="shared" si="6"/>
        <v>-2.138407332401282E-4</v>
      </c>
      <c r="Q24" s="89">
        <f t="shared" si="5"/>
        <v>17981.870999999999</v>
      </c>
      <c r="R24" s="61"/>
    </row>
    <row r="25" spans="1:30" ht="12.95" customHeight="1" x14ac:dyDescent="0.2">
      <c r="A25" s="86" t="s">
        <v>43</v>
      </c>
      <c r="C25" s="87">
        <v>34086.425000000003</v>
      </c>
      <c r="D25" s="88"/>
      <c r="E25" s="61">
        <f t="shared" si="1"/>
        <v>-15627.974320819918</v>
      </c>
      <c r="F25" s="61">
        <f t="shared" si="2"/>
        <v>-15628</v>
      </c>
      <c r="G25" s="88">
        <f t="shared" si="3"/>
        <v>2.8721356007736176E-2</v>
      </c>
      <c r="H25" s="61">
        <f t="shared" si="4"/>
        <v>2.8721356007736176E-2</v>
      </c>
      <c r="P25" s="61">
        <f t="shared" si="6"/>
        <v>-7.3116631473136851E-3</v>
      </c>
      <c r="Q25" s="89">
        <f t="shared" si="5"/>
        <v>19067.925000000003</v>
      </c>
      <c r="R25" s="61"/>
    </row>
    <row r="26" spans="1:30" ht="12.95" customHeight="1" x14ac:dyDescent="0.2">
      <c r="A26" s="86" t="s">
        <v>43</v>
      </c>
      <c r="C26" s="87">
        <v>34775.337</v>
      </c>
      <c r="D26" s="88"/>
      <c r="E26" s="61">
        <f t="shared" si="1"/>
        <v>-15012.032117197334</v>
      </c>
      <c r="F26" s="61">
        <f t="shared" si="2"/>
        <v>-15012</v>
      </c>
      <c r="G26" s="88">
        <f t="shared" si="3"/>
        <v>-3.5922076000133529E-2</v>
      </c>
      <c r="H26" s="61">
        <f t="shared" si="4"/>
        <v>-3.5922076000133529E-2</v>
      </c>
      <c r="P26" s="61">
        <f t="shared" si="6"/>
        <v>-1.1356441142343687E-2</v>
      </c>
      <c r="Q26" s="89">
        <f t="shared" si="5"/>
        <v>19756.837</v>
      </c>
      <c r="R26" s="61"/>
    </row>
    <row r="27" spans="1:30" ht="12.95" customHeight="1" x14ac:dyDescent="0.2">
      <c r="A27" s="86" t="s">
        <v>43</v>
      </c>
      <c r="C27" s="87">
        <v>35163.491000000002</v>
      </c>
      <c r="D27" s="88"/>
      <c r="E27" s="61">
        <f t="shared" si="1"/>
        <v>-14664.991522600458</v>
      </c>
      <c r="F27" s="61">
        <f t="shared" si="2"/>
        <v>-14665</v>
      </c>
      <c r="G27" s="88">
        <f t="shared" si="3"/>
        <v>9.4817050048732199E-3</v>
      </c>
      <c r="H27" s="61">
        <f t="shared" si="4"/>
        <v>9.4817050048732199E-3</v>
      </c>
      <c r="P27" s="61">
        <f t="shared" si="6"/>
        <v>-1.3478336533114088E-2</v>
      </c>
      <c r="Q27" s="89">
        <f t="shared" si="5"/>
        <v>20144.991000000002</v>
      </c>
      <c r="R27" s="61"/>
    </row>
    <row r="28" spans="1:30" ht="12.95" customHeight="1" x14ac:dyDescent="0.2">
      <c r="A28" s="86" t="s">
        <v>43</v>
      </c>
      <c r="C28" s="87">
        <v>36597.35</v>
      </c>
      <c r="D28" s="88"/>
      <c r="E28" s="61">
        <f t="shared" si="1"/>
        <v>-13383.007361859931</v>
      </c>
      <c r="F28" s="61">
        <f t="shared" si="2"/>
        <v>-13383</v>
      </c>
      <c r="G28" s="88">
        <f t="shared" si="3"/>
        <v>-8.2340090011712164E-3</v>
      </c>
      <c r="H28" s="61">
        <f t="shared" si="4"/>
        <v>-8.2340090011712164E-3</v>
      </c>
      <c r="P28" s="61">
        <f t="shared" si="6"/>
        <v>-2.033919530937757E-2</v>
      </c>
      <c r="Q28" s="89">
        <f t="shared" si="5"/>
        <v>21578.85</v>
      </c>
      <c r="R28" s="61"/>
    </row>
    <row r="29" spans="1:30" ht="12.95" customHeight="1" x14ac:dyDescent="0.2">
      <c r="A29" s="90" t="s">
        <v>45</v>
      </c>
      <c r="C29" s="88">
        <v>42469.288999999997</v>
      </c>
      <c r="D29" s="88"/>
      <c r="E29" s="61">
        <f t="shared" si="1"/>
        <v>-8133.0261636845271</v>
      </c>
      <c r="F29" s="61">
        <f t="shared" si="2"/>
        <v>-8133</v>
      </c>
      <c r="G29" s="88">
        <f t="shared" si="3"/>
        <v>-2.9263259006256703E-2</v>
      </c>
      <c r="I29" s="61">
        <f>+G29</f>
        <v>-2.9263259006256703E-2</v>
      </c>
      <c r="P29" s="61">
        <f t="shared" si="6"/>
        <v>-3.2367120305624893E-2</v>
      </c>
      <c r="Q29" s="89">
        <f t="shared" si="5"/>
        <v>27450.788999999997</v>
      </c>
      <c r="R29" s="61"/>
      <c r="AA29" s="61">
        <v>8</v>
      </c>
      <c r="AB29" s="61" t="s">
        <v>46</v>
      </c>
      <c r="AD29" s="61" t="s">
        <v>47</v>
      </c>
    </row>
    <row r="30" spans="1:30" ht="12.95" customHeight="1" x14ac:dyDescent="0.2">
      <c r="A30" s="91" t="s">
        <v>48</v>
      </c>
      <c r="B30" s="92" t="s">
        <v>49</v>
      </c>
      <c r="C30" s="91">
        <v>45061.319000000003</v>
      </c>
      <c r="D30" s="11"/>
      <c r="E30" s="61">
        <f t="shared" si="1"/>
        <v>-5815.5448742660528</v>
      </c>
      <c r="F30" s="61">
        <f t="shared" si="2"/>
        <v>-5815.5</v>
      </c>
      <c r="G30" s="88">
        <f t="shared" si="3"/>
        <v>-5.0190456495329272E-2</v>
      </c>
      <c r="J30" s="61">
        <f t="shared" ref="J30:J36" si="7">+G30</f>
        <v>-5.0190456495329272E-2</v>
      </c>
      <c r="O30" s="61">
        <f ca="1">+C$11+C$12*$F30</f>
        <v>-6.8351649162671932E-2</v>
      </c>
      <c r="P30" s="61">
        <f t="shared" si="6"/>
        <v>-2.9459089396652517E-2</v>
      </c>
      <c r="Q30" s="89">
        <f t="shared" si="5"/>
        <v>30042.819000000003</v>
      </c>
    </row>
    <row r="31" spans="1:30" ht="12.95" customHeight="1" x14ac:dyDescent="0.2">
      <c r="A31" s="90" t="s">
        <v>50</v>
      </c>
      <c r="C31" s="87">
        <v>45061.321000000004</v>
      </c>
      <c r="D31" s="88"/>
      <c r="E31" s="61">
        <f t="shared" si="1"/>
        <v>-5815.5430861067407</v>
      </c>
      <c r="F31" s="61">
        <f t="shared" si="2"/>
        <v>-5815.5</v>
      </c>
      <c r="G31" s="88">
        <f t="shared" si="3"/>
        <v>-4.8190456494921818E-2</v>
      </c>
      <c r="J31" s="61">
        <f t="shared" si="7"/>
        <v>-4.8190456494921818E-2</v>
      </c>
      <c r="P31" s="61">
        <f t="shared" si="6"/>
        <v>-2.9459089396652517E-2</v>
      </c>
      <c r="Q31" s="89">
        <f t="shared" si="5"/>
        <v>30042.821000000004</v>
      </c>
      <c r="R31" s="61"/>
    </row>
    <row r="32" spans="1:30" ht="12.95" customHeight="1" x14ac:dyDescent="0.2">
      <c r="A32" s="90" t="s">
        <v>51</v>
      </c>
      <c r="C32" s="87">
        <v>45387.371500000001</v>
      </c>
      <c r="D32" s="88"/>
      <c r="E32" s="61">
        <f t="shared" si="1"/>
        <v>-5524.0279673945615</v>
      </c>
      <c r="F32" s="61">
        <f t="shared" si="2"/>
        <v>-5524</v>
      </c>
      <c r="G32" s="88">
        <f t="shared" si="3"/>
        <v>-3.1280652001441922E-2</v>
      </c>
      <c r="J32" s="61">
        <f t="shared" si="7"/>
        <v>-3.1280652001441922E-2</v>
      </c>
      <c r="P32" s="61">
        <f t="shared" si="6"/>
        <v>-2.8736958352158386E-2</v>
      </c>
      <c r="Q32" s="89">
        <f t="shared" si="5"/>
        <v>30368.871500000001</v>
      </c>
      <c r="R32" s="61"/>
    </row>
    <row r="33" spans="1:30" ht="12.95" customHeight="1" x14ac:dyDescent="0.2">
      <c r="A33" s="90" t="s">
        <v>52</v>
      </c>
      <c r="C33" s="87">
        <v>46846.375999999997</v>
      </c>
      <c r="D33" s="88"/>
      <c r="E33" s="61">
        <f t="shared" si="1"/>
        <v>-4219.5617266769241</v>
      </c>
      <c r="F33" s="61">
        <f t="shared" si="2"/>
        <v>-4219.5</v>
      </c>
      <c r="G33" s="88">
        <f t="shared" si="3"/>
        <v>-6.9039348505611997E-2</v>
      </c>
      <c r="J33" s="61">
        <f t="shared" si="7"/>
        <v>-6.9039348505611997E-2</v>
      </c>
      <c r="P33" s="61">
        <f t="shared" si="6"/>
        <v>-2.4529790233413246E-2</v>
      </c>
      <c r="Q33" s="89">
        <f t="shared" si="5"/>
        <v>31827.875999999997</v>
      </c>
      <c r="R33" s="61"/>
    </row>
    <row r="34" spans="1:30" ht="12.95" customHeight="1" x14ac:dyDescent="0.2">
      <c r="A34" s="90" t="s">
        <v>53</v>
      </c>
      <c r="C34" s="87">
        <v>47176.364999999998</v>
      </c>
      <c r="D34" s="88"/>
      <c r="E34" s="61">
        <f t="shared" si="1"/>
        <v>-3924.5252752415959</v>
      </c>
      <c r="F34" s="61">
        <f t="shared" si="2"/>
        <v>-3924.5</v>
      </c>
      <c r="G34" s="88">
        <f t="shared" si="3"/>
        <v>-2.8269563503272366E-2</v>
      </c>
      <c r="J34" s="61">
        <f t="shared" si="7"/>
        <v>-2.8269563503272366E-2</v>
      </c>
      <c r="P34" s="61">
        <f t="shared" si="6"/>
        <v>-2.3357287630860462E-2</v>
      </c>
      <c r="Q34" s="89">
        <f t="shared" si="5"/>
        <v>32157.864999999998</v>
      </c>
      <c r="R34" s="61"/>
    </row>
    <row r="35" spans="1:30" ht="12.95" customHeight="1" x14ac:dyDescent="0.2">
      <c r="A35" s="90" t="s">
        <v>54</v>
      </c>
      <c r="C35" s="87">
        <v>48682.389900000002</v>
      </c>
      <c r="D35" s="88"/>
      <c r="E35" s="61">
        <f t="shared" si="1"/>
        <v>-2578.0190514909718</v>
      </c>
      <c r="F35" s="61">
        <f t="shared" si="2"/>
        <v>-2578</v>
      </c>
      <c r="G35" s="88">
        <f t="shared" si="3"/>
        <v>-2.1308493996912148E-2</v>
      </c>
      <c r="J35" s="61">
        <f t="shared" si="7"/>
        <v>-2.1308493996912148E-2</v>
      </c>
      <c r="O35" s="61">
        <f t="shared" ref="O35:O73" ca="1" si="8">+C$11+C$12*$F35</f>
        <v>-3.3578678801045342E-2</v>
      </c>
      <c r="P35" s="61">
        <f t="shared" si="6"/>
        <v>-1.6969854485498859E-2</v>
      </c>
      <c r="Q35" s="89">
        <f t="shared" si="5"/>
        <v>33663.889900000002</v>
      </c>
      <c r="R35" s="61"/>
    </row>
    <row r="36" spans="1:30" ht="12.95" customHeight="1" x14ac:dyDescent="0.2">
      <c r="A36" s="91" t="s">
        <v>55</v>
      </c>
      <c r="B36" s="92" t="s">
        <v>56</v>
      </c>
      <c r="C36" s="91">
        <v>48682.390899999999</v>
      </c>
      <c r="D36" s="88"/>
      <c r="E36" s="61">
        <f t="shared" si="1"/>
        <v>-2578.0181574113194</v>
      </c>
      <c r="F36" s="61">
        <f t="shared" si="2"/>
        <v>-2578</v>
      </c>
      <c r="G36" s="88">
        <f t="shared" si="3"/>
        <v>-2.03084940003464E-2</v>
      </c>
      <c r="J36" s="61">
        <f t="shared" si="7"/>
        <v>-2.03084940003464E-2</v>
      </c>
      <c r="O36" s="61">
        <f t="shared" ca="1" si="8"/>
        <v>-3.3578678801045342E-2</v>
      </c>
      <c r="P36" s="61">
        <f t="shared" si="6"/>
        <v>-1.6969854485498859E-2</v>
      </c>
      <c r="Q36" s="89">
        <f t="shared" si="5"/>
        <v>33663.890899999999</v>
      </c>
    </row>
    <row r="37" spans="1:30" ht="12.95" customHeight="1" x14ac:dyDescent="0.2">
      <c r="A37" s="61" t="s">
        <v>57</v>
      </c>
      <c r="B37" s="71" t="s">
        <v>49</v>
      </c>
      <c r="C37" s="88">
        <v>49423.375</v>
      </c>
      <c r="D37" s="88"/>
      <c r="E37" s="61">
        <f t="shared" si="1"/>
        <v>-1915.5193485601151</v>
      </c>
      <c r="F37" s="61">
        <f t="shared" si="2"/>
        <v>-1915.5</v>
      </c>
      <c r="G37" s="88">
        <f t="shared" si="3"/>
        <v>-2.1640756502165459E-2</v>
      </c>
      <c r="I37" s="61">
        <f>+G37</f>
        <v>-2.1640756502165459E-2</v>
      </c>
      <c r="O37" s="61">
        <f t="shared" ca="1" si="8"/>
        <v>-2.6462974441330254E-2</v>
      </c>
      <c r="P37" s="61">
        <f t="shared" si="6"/>
        <v>-1.3203493832216811E-2</v>
      </c>
      <c r="Q37" s="89">
        <f t="shared" si="5"/>
        <v>34404.875</v>
      </c>
      <c r="R37" s="61"/>
      <c r="AA37" s="61">
        <v>38</v>
      </c>
      <c r="AB37" s="61" t="s">
        <v>58</v>
      </c>
      <c r="AD37" s="61" t="s">
        <v>47</v>
      </c>
    </row>
    <row r="38" spans="1:30" ht="12.95" customHeight="1" x14ac:dyDescent="0.2">
      <c r="A38" s="61" t="s">
        <v>59</v>
      </c>
      <c r="B38" s="71" t="s">
        <v>56</v>
      </c>
      <c r="C38" s="88">
        <v>51565.823199999999</v>
      </c>
      <c r="D38" s="88"/>
      <c r="E38" s="61">
        <f t="shared" si="1"/>
        <v>0</v>
      </c>
      <c r="F38" s="61">
        <f t="shared" si="2"/>
        <v>0</v>
      </c>
      <c r="G38" s="88">
        <f t="shared" si="3"/>
        <v>0</v>
      </c>
      <c r="I38" s="61">
        <f>+G38</f>
        <v>0</v>
      </c>
      <c r="O38" s="61">
        <f t="shared" ca="1" si="8"/>
        <v>-5.8891907416558989E-3</v>
      </c>
      <c r="P38" s="61">
        <f t="shared" si="6"/>
        <v>9.9270451767732369E-8</v>
      </c>
      <c r="Q38" s="89">
        <f t="shared" si="5"/>
        <v>36547.323199999999</v>
      </c>
      <c r="R38" s="61"/>
    </row>
    <row r="39" spans="1:30" ht="12.95" customHeight="1" x14ac:dyDescent="0.2">
      <c r="A39" s="90" t="s">
        <v>59</v>
      </c>
      <c r="B39" s="12" t="s">
        <v>49</v>
      </c>
      <c r="C39" s="11">
        <v>51589.8701</v>
      </c>
      <c r="D39" s="11"/>
      <c r="E39" s="61">
        <f t="shared" si="1"/>
        <v>21.499844067591706</v>
      </c>
      <c r="F39" s="61">
        <f t="shared" si="2"/>
        <v>21.5</v>
      </c>
      <c r="G39" s="88">
        <f t="shared" si="3"/>
        <v>-1.7440549709135666E-4</v>
      </c>
      <c r="I39" s="61">
        <f>+G39</f>
        <v>-1.7440549709135666E-4</v>
      </c>
      <c r="O39" s="61">
        <f t="shared" ca="1" si="8"/>
        <v>-5.6582659963972208E-3</v>
      </c>
      <c r="P39" s="61">
        <f t="shared" si="6"/>
        <v>1.6781287135077692E-4</v>
      </c>
      <c r="Q39" s="89">
        <f t="shared" si="5"/>
        <v>36571.3701</v>
      </c>
      <c r="R39" s="61"/>
    </row>
    <row r="40" spans="1:30" ht="12.95" customHeight="1" x14ac:dyDescent="0.2">
      <c r="A40" s="91" t="s">
        <v>60</v>
      </c>
      <c r="B40" s="92" t="s">
        <v>56</v>
      </c>
      <c r="C40" s="91">
        <v>53007.523999999998</v>
      </c>
      <c r="D40" s="88"/>
      <c r="E40" s="61">
        <f t="shared" si="1"/>
        <v>1288.9953545829467</v>
      </c>
      <c r="F40" s="61">
        <f t="shared" si="2"/>
        <v>1289</v>
      </c>
      <c r="O40" s="61">
        <f t="shared" ca="1" si="8"/>
        <v>7.9555532880388243E-3</v>
      </c>
      <c r="P40" s="61">
        <f t="shared" si="6"/>
        <v>1.0820655701107809E-2</v>
      </c>
      <c r="Q40" s="89">
        <f t="shared" si="5"/>
        <v>37989.023999999998</v>
      </c>
      <c r="U40" s="88">
        <f>+C40-(C$7+F40*C$8)</f>
        <v>-5.1957530013169162E-3</v>
      </c>
    </row>
    <row r="41" spans="1:30" ht="12.95" customHeight="1" x14ac:dyDescent="0.2">
      <c r="A41" s="11" t="s">
        <v>61</v>
      </c>
      <c r="B41" s="12" t="s">
        <v>49</v>
      </c>
      <c r="C41" s="11">
        <v>53094.2235</v>
      </c>
      <c r="D41" s="11">
        <v>1.5E-3</v>
      </c>
      <c r="E41" s="61">
        <f t="shared" si="1"/>
        <v>1366.5116136740614</v>
      </c>
      <c r="F41" s="61">
        <f t="shared" si="2"/>
        <v>1366.5</v>
      </c>
      <c r="G41" s="88">
        <f>+C41-(C$7+F41*C$8)</f>
        <v>1.2989529503101949E-2</v>
      </c>
      <c r="K41" s="61">
        <f>+G41</f>
        <v>1.2989529503101949E-2</v>
      </c>
      <c r="O41" s="61">
        <f t="shared" ca="1" si="8"/>
        <v>8.7879564395526646E-3</v>
      </c>
      <c r="P41" s="61">
        <f t="shared" si="6"/>
        <v>1.1520854743861726E-2</v>
      </c>
      <c r="Q41" s="89">
        <f t="shared" si="5"/>
        <v>38075.7235</v>
      </c>
      <c r="R41" s="61"/>
    </row>
    <row r="42" spans="1:30" ht="12.95" customHeight="1" x14ac:dyDescent="0.2">
      <c r="A42" s="91" t="s">
        <v>62</v>
      </c>
      <c r="B42" s="92" t="s">
        <v>56</v>
      </c>
      <c r="C42" s="91">
        <v>53354.265899999999</v>
      </c>
      <c r="D42" s="88"/>
      <c r="E42" s="61">
        <f t="shared" si="1"/>
        <v>1599.0102330787247</v>
      </c>
      <c r="F42" s="61">
        <f t="shared" si="2"/>
        <v>1599</v>
      </c>
      <c r="G42" s="88">
        <f>+C42-(C$7+F42*C$8)</f>
        <v>1.1445377000200097E-2</v>
      </c>
      <c r="K42" s="61">
        <f>G42</f>
        <v>1.1445377000200097E-2</v>
      </c>
      <c r="O42" s="61">
        <f t="shared" ca="1" si="8"/>
        <v>1.1285165894094187E-2</v>
      </c>
      <c r="P42" s="61">
        <f t="shared" si="6"/>
        <v>1.3655223517954711E-2</v>
      </c>
      <c r="Q42" s="89">
        <f t="shared" si="5"/>
        <v>38335.765899999999</v>
      </c>
      <c r="R42" s="61"/>
    </row>
    <row r="43" spans="1:30" ht="12.95" customHeight="1" x14ac:dyDescent="0.2">
      <c r="A43" s="93" t="s">
        <v>63</v>
      </c>
      <c r="B43" s="12" t="s">
        <v>49</v>
      </c>
      <c r="C43" s="11">
        <v>53382.786999999997</v>
      </c>
      <c r="D43" s="11">
        <v>1E-3</v>
      </c>
      <c r="E43" s="61">
        <f t="shared" si="1"/>
        <v>1624.5103683409047</v>
      </c>
      <c r="F43" s="61">
        <f t="shared" si="2"/>
        <v>1624.5</v>
      </c>
      <c r="G43" s="88">
        <f>+C43-(C$7+F43*C$8)</f>
        <v>1.1596663498494308E-2</v>
      </c>
      <c r="K43" s="61">
        <f>G43</f>
        <v>1.1596663498494308E-2</v>
      </c>
      <c r="O43" s="61">
        <f t="shared" ca="1" si="8"/>
        <v>1.1559053382656809E-2</v>
      </c>
      <c r="P43" s="61">
        <f t="shared" si="6"/>
        <v>1.3892398250068881E-2</v>
      </c>
      <c r="Q43" s="89">
        <f t="shared" si="5"/>
        <v>38364.286999999997</v>
      </c>
      <c r="R43" s="61"/>
    </row>
    <row r="44" spans="1:30" ht="12.95" customHeight="1" x14ac:dyDescent="0.2">
      <c r="A44" s="90" t="s">
        <v>64</v>
      </c>
      <c r="B44" s="94"/>
      <c r="C44" s="11">
        <v>53715.532399999996</v>
      </c>
      <c r="D44" s="11">
        <v>3.8E-3</v>
      </c>
      <c r="E44" s="61">
        <f t="shared" si="1"/>
        <v>1922.0112609386231</v>
      </c>
      <c r="F44" s="61">
        <f t="shared" si="2"/>
        <v>1922</v>
      </c>
      <c r="G44" s="88">
        <f>+C44-(C$7+F44*C$8)</f>
        <v>1.2595005995535757E-2</v>
      </c>
      <c r="J44" s="61">
        <f>G44</f>
        <v>1.2595005995535757E-2</v>
      </c>
      <c r="O44" s="61">
        <f t="shared" ca="1" si="8"/>
        <v>1.4754407415887356E-2</v>
      </c>
      <c r="P44" s="61">
        <f t="shared" si="6"/>
        <v>1.6704462138290032E-2</v>
      </c>
      <c r="Q44" s="89">
        <f t="shared" si="5"/>
        <v>38697.032399999996</v>
      </c>
      <c r="R44" s="61"/>
    </row>
    <row r="45" spans="1:30" ht="12.95" customHeight="1" x14ac:dyDescent="0.2">
      <c r="A45" s="90" t="s">
        <v>64</v>
      </c>
      <c r="B45" s="94"/>
      <c r="C45" s="11">
        <v>53780.406499999997</v>
      </c>
      <c r="D45" s="11">
        <v>1.1000000000000001E-3</v>
      </c>
      <c r="E45" s="61">
        <f t="shared" si="1"/>
        <v>1980.0138739168158</v>
      </c>
      <c r="F45" s="61">
        <f t="shared" si="2"/>
        <v>1980</v>
      </c>
      <c r="G45" s="88">
        <f>+C45-(C$7+F45*C$8)</f>
        <v>1.5517539999564178E-2</v>
      </c>
      <c r="J45" s="61">
        <f>G45</f>
        <v>1.5517539999564178E-2</v>
      </c>
      <c r="O45" s="61">
        <f t="shared" ca="1" si="8"/>
        <v>1.537736719379449E-2</v>
      </c>
      <c r="P45" s="61">
        <f t="shared" si="6"/>
        <v>1.7262357733778162E-2</v>
      </c>
      <c r="Q45" s="89">
        <f t="shared" si="5"/>
        <v>38761.906499999997</v>
      </c>
      <c r="R45" s="61"/>
    </row>
    <row r="46" spans="1:30" ht="12.95" customHeight="1" x14ac:dyDescent="0.2">
      <c r="A46" s="91" t="s">
        <v>65</v>
      </c>
      <c r="B46" s="92" t="s">
        <v>56</v>
      </c>
      <c r="C46" s="91">
        <v>54448.112000000001</v>
      </c>
      <c r="D46" s="88"/>
      <c r="E46" s="61">
        <f t="shared" si="1"/>
        <v>2576.9957773252686</v>
      </c>
      <c r="F46" s="61">
        <f t="shared" si="2"/>
        <v>2577</v>
      </c>
      <c r="O46" s="61">
        <f t="shared" ca="1" si="8"/>
        <v>2.1789556631907563E-2</v>
      </c>
      <c r="P46" s="61">
        <f t="shared" si="6"/>
        <v>2.3188059168431106E-2</v>
      </c>
      <c r="Q46" s="89">
        <f t="shared" si="5"/>
        <v>39429.612000000001</v>
      </c>
      <c r="R46" s="61"/>
      <c r="U46" s="88">
        <f>+C46-(C$7+F46*C$8)</f>
        <v>-4.7229289993993007E-3</v>
      </c>
    </row>
    <row r="47" spans="1:30" ht="12.95" customHeight="1" x14ac:dyDescent="0.2">
      <c r="A47" s="91" t="s">
        <v>65</v>
      </c>
      <c r="B47" s="92" t="s">
        <v>56</v>
      </c>
      <c r="C47" s="91">
        <v>54449.235999999997</v>
      </c>
      <c r="D47" s="88"/>
      <c r="E47" s="61">
        <f t="shared" si="1"/>
        <v>2578.0007228580353</v>
      </c>
      <c r="F47" s="61">
        <f t="shared" si="2"/>
        <v>2578</v>
      </c>
      <c r="O47" s="61">
        <f t="shared" ca="1" si="8"/>
        <v>2.1800297317733548E-2</v>
      </c>
      <c r="P47" s="61">
        <f t="shared" si="6"/>
        <v>2.3198265166884332E-2</v>
      </c>
      <c r="Q47" s="89">
        <f t="shared" si="5"/>
        <v>39430.735999999997</v>
      </c>
      <c r="R47" s="61"/>
      <c r="U47" s="88">
        <f>+C47-(C$7+F47*C$8)</f>
        <v>8.0849399819271639E-4</v>
      </c>
    </row>
    <row r="48" spans="1:30" ht="12.95" customHeight="1" x14ac:dyDescent="0.2">
      <c r="A48" s="11" t="s">
        <v>66</v>
      </c>
      <c r="B48" s="12" t="s">
        <v>56</v>
      </c>
      <c r="C48" s="11">
        <v>54506.296699999999</v>
      </c>
      <c r="D48" s="11">
        <v>5.0000000000000001E-4</v>
      </c>
      <c r="E48" s="61">
        <f t="shared" si="1"/>
        <v>2629.0175338560271</v>
      </c>
      <c r="F48" s="61">
        <f t="shared" si="2"/>
        <v>2629</v>
      </c>
      <c r="G48" s="88">
        <f t="shared" ref="G48:G73" si="9">+C48-(C$7+F48*C$8)</f>
        <v>1.9611067000369076E-2</v>
      </c>
      <c r="J48" s="61">
        <f>G48</f>
        <v>1.9611067000369076E-2</v>
      </c>
      <c r="O48" s="61">
        <f t="shared" ca="1" si="8"/>
        <v>2.2348072294858783E-2</v>
      </c>
      <c r="P48" s="61">
        <f t="shared" si="6"/>
        <v>2.3720013715882962E-2</v>
      </c>
      <c r="Q48" s="89">
        <f t="shared" si="5"/>
        <v>39487.796699999999</v>
      </c>
      <c r="R48" s="61"/>
    </row>
    <row r="49" spans="1:18" ht="12.95" customHeight="1" x14ac:dyDescent="0.2">
      <c r="A49" s="91" t="s">
        <v>67</v>
      </c>
      <c r="B49" s="92" t="s">
        <v>56</v>
      </c>
      <c r="C49" s="91">
        <v>54506.296999999999</v>
      </c>
      <c r="D49" s="88"/>
      <c r="E49" s="61">
        <f t="shared" si="1"/>
        <v>2629.0178020799235</v>
      </c>
      <c r="F49" s="61">
        <f t="shared" si="2"/>
        <v>2629</v>
      </c>
      <c r="G49" s="88">
        <f t="shared" si="9"/>
        <v>1.9911067000066396E-2</v>
      </c>
      <c r="K49" s="61">
        <f>G49</f>
        <v>1.9911067000066396E-2</v>
      </c>
      <c r="O49" s="61">
        <f t="shared" ca="1" si="8"/>
        <v>2.2348072294858783E-2</v>
      </c>
      <c r="P49" s="61">
        <f t="shared" si="6"/>
        <v>2.3720013715882962E-2</v>
      </c>
      <c r="Q49" s="89">
        <f t="shared" si="5"/>
        <v>39487.796999999999</v>
      </c>
      <c r="R49" s="61"/>
    </row>
    <row r="50" spans="1:18" ht="12.95" customHeight="1" x14ac:dyDescent="0.2">
      <c r="A50" s="11" t="s">
        <v>66</v>
      </c>
      <c r="B50" s="12" t="s">
        <v>56</v>
      </c>
      <c r="C50" s="11">
        <v>54507.414199999999</v>
      </c>
      <c r="D50" s="11">
        <v>2.0000000000000001E-4</v>
      </c>
      <c r="E50" s="61">
        <f t="shared" si="1"/>
        <v>2630.016667871037</v>
      </c>
      <c r="F50" s="61">
        <f t="shared" si="2"/>
        <v>2630</v>
      </c>
      <c r="G50" s="88">
        <f t="shared" si="9"/>
        <v>1.8642490002093837E-2</v>
      </c>
      <c r="J50" s="61">
        <f>G50</f>
        <v>1.8642490002093837E-2</v>
      </c>
      <c r="O50" s="61">
        <f t="shared" ca="1" si="8"/>
        <v>2.2358812980684768E-2</v>
      </c>
      <c r="P50" s="61">
        <f t="shared" si="6"/>
        <v>2.3730268444841447E-2</v>
      </c>
      <c r="Q50" s="89">
        <f t="shared" si="5"/>
        <v>39488.914199999999</v>
      </c>
      <c r="R50" s="61"/>
    </row>
    <row r="51" spans="1:18" ht="12.95" customHeight="1" x14ac:dyDescent="0.2">
      <c r="A51" s="11" t="s">
        <v>66</v>
      </c>
      <c r="B51" s="12" t="s">
        <v>56</v>
      </c>
      <c r="C51" s="11">
        <v>54507.414199999999</v>
      </c>
      <c r="D51" s="11">
        <v>2.0000000000000001E-4</v>
      </c>
      <c r="E51" s="61">
        <f t="shared" si="1"/>
        <v>2630.016667871037</v>
      </c>
      <c r="F51" s="61">
        <f t="shared" si="2"/>
        <v>2630</v>
      </c>
      <c r="G51" s="88">
        <f t="shared" si="9"/>
        <v>1.8642490002093837E-2</v>
      </c>
      <c r="J51" s="61">
        <f>G51</f>
        <v>1.8642490002093837E-2</v>
      </c>
      <c r="O51" s="61">
        <f t="shared" ca="1" si="8"/>
        <v>2.2358812980684768E-2</v>
      </c>
      <c r="P51" s="61">
        <f t="shared" si="6"/>
        <v>2.3730268444841447E-2</v>
      </c>
      <c r="Q51" s="89">
        <f t="shared" si="5"/>
        <v>39488.914199999999</v>
      </c>
      <c r="R51" s="61"/>
    </row>
    <row r="52" spans="1:18" ht="12.95" customHeight="1" x14ac:dyDescent="0.2">
      <c r="A52" s="91" t="s">
        <v>67</v>
      </c>
      <c r="B52" s="92" t="s">
        <v>49</v>
      </c>
      <c r="C52" s="91">
        <v>54815.556900000003</v>
      </c>
      <c r="D52" s="88"/>
      <c r="E52" s="61">
        <f t="shared" si="1"/>
        <v>2905.5207869286473</v>
      </c>
      <c r="F52" s="61">
        <f t="shared" si="2"/>
        <v>2905.5</v>
      </c>
      <c r="G52" s="88">
        <f t="shared" si="9"/>
        <v>2.3249526500876527E-2</v>
      </c>
      <c r="K52" s="61">
        <f>G52</f>
        <v>2.3249526500876527E-2</v>
      </c>
      <c r="O52" s="61">
        <f t="shared" ca="1" si="8"/>
        <v>2.5317871925743651E-2</v>
      </c>
      <c r="P52" s="61">
        <f t="shared" si="6"/>
        <v>2.6591139376614288E-2</v>
      </c>
      <c r="Q52" s="89">
        <f t="shared" si="5"/>
        <v>39797.056900000003</v>
      </c>
      <c r="R52" s="61"/>
    </row>
    <row r="53" spans="1:18" ht="12.95" customHeight="1" x14ac:dyDescent="0.2">
      <c r="A53" s="11" t="s">
        <v>68</v>
      </c>
      <c r="B53" s="12" t="s">
        <v>56</v>
      </c>
      <c r="C53" s="11">
        <v>54847.431600000004</v>
      </c>
      <c r="D53" s="11">
        <v>8.9999999999999998E-4</v>
      </c>
      <c r="E53" s="61">
        <f t="shared" ref="E53:E73" si="10">+(C53-C$7)/C$8</f>
        <v>2934.019307723479</v>
      </c>
      <c r="F53" s="61">
        <f t="shared" ref="F53:F73" si="11">ROUND(2*E53,0)/2</f>
        <v>2934</v>
      </c>
      <c r="G53" s="88">
        <f t="shared" si="9"/>
        <v>2.1595082005660515E-2</v>
      </c>
      <c r="J53" s="61">
        <f>G53</f>
        <v>2.1595082005660515E-2</v>
      </c>
      <c r="O53" s="61">
        <f t="shared" ca="1" si="8"/>
        <v>2.5623981471784227E-2</v>
      </c>
      <c r="P53" s="61">
        <f t="shared" si="6"/>
        <v>2.6891151167908106E-2</v>
      </c>
      <c r="Q53" s="89">
        <f t="shared" ref="Q53:Q73" si="12">+C53-15018.5</f>
        <v>39828.931600000004</v>
      </c>
      <c r="R53" s="61"/>
    </row>
    <row r="54" spans="1:18" ht="12.95" customHeight="1" x14ac:dyDescent="0.2">
      <c r="A54" s="95" t="s">
        <v>69</v>
      </c>
      <c r="B54" s="90"/>
      <c r="C54" s="11">
        <v>54882.663099999998</v>
      </c>
      <c r="D54" s="11">
        <v>2.9999999999999997E-4</v>
      </c>
      <c r="E54" s="61">
        <f t="shared" si="10"/>
        <v>2965.5190751058526</v>
      </c>
      <c r="F54" s="61">
        <f t="shared" si="11"/>
        <v>2965.5</v>
      </c>
      <c r="G54" s="88">
        <f t="shared" si="9"/>
        <v>2.1334906501579098E-2</v>
      </c>
      <c r="K54" s="61">
        <f>G54</f>
        <v>2.1334906501579098E-2</v>
      </c>
      <c r="O54" s="61">
        <f t="shared" ca="1" si="8"/>
        <v>2.5962313075302751E-2</v>
      </c>
      <c r="P54" s="61">
        <f t="shared" ref="P54:P73" si="13">+D$11+D$12*F54+D$13*F54^2</f>
        <v>2.7223628730979717E-2</v>
      </c>
      <c r="Q54" s="89">
        <f t="shared" si="12"/>
        <v>39864.163099999998</v>
      </c>
      <c r="R54" s="61"/>
    </row>
    <row r="55" spans="1:18" ht="12.95" customHeight="1" x14ac:dyDescent="0.2">
      <c r="A55" s="11" t="s">
        <v>70</v>
      </c>
      <c r="B55" s="12" t="s">
        <v>56</v>
      </c>
      <c r="C55" s="11">
        <v>54887.700599999996</v>
      </c>
      <c r="D55" s="11">
        <v>1.5E-3</v>
      </c>
      <c r="E55" s="61">
        <f t="shared" si="10"/>
        <v>2970.0230013703795</v>
      </c>
      <c r="F55" s="61">
        <f t="shared" si="11"/>
        <v>2970</v>
      </c>
      <c r="G55" s="88">
        <f t="shared" si="9"/>
        <v>2.5726309999299701E-2</v>
      </c>
      <c r="K55" s="61">
        <f>G55</f>
        <v>2.5726309999299701E-2</v>
      </c>
      <c r="O55" s="61">
        <f t="shared" ca="1" si="8"/>
        <v>2.6010646161519685E-2</v>
      </c>
      <c r="P55" s="61">
        <f t="shared" si="13"/>
        <v>2.7271201432837421E-2</v>
      </c>
      <c r="Q55" s="89">
        <f t="shared" si="12"/>
        <v>39869.200599999996</v>
      </c>
      <c r="R55" s="61"/>
    </row>
    <row r="56" spans="1:18" ht="12.95" customHeight="1" x14ac:dyDescent="0.2">
      <c r="A56" s="95" t="s">
        <v>71</v>
      </c>
      <c r="B56" s="90"/>
      <c r="C56" s="11">
        <v>56299.771200000003</v>
      </c>
      <c r="D56" s="11">
        <v>2.9999999999999997E-4</v>
      </c>
      <c r="E56" s="61">
        <f t="shared" si="10"/>
        <v>4232.5265969452475</v>
      </c>
      <c r="F56" s="61">
        <f t="shared" si="11"/>
        <v>4232.5</v>
      </c>
      <c r="G56" s="88">
        <f t="shared" si="9"/>
        <v>2.9747847504040692E-2</v>
      </c>
      <c r="K56" s="61">
        <f>G56</f>
        <v>2.9747847504040692E-2</v>
      </c>
      <c r="O56" s="61">
        <f t="shared" ca="1" si="8"/>
        <v>3.9570762016825807E-2</v>
      </c>
      <c r="P56" s="61">
        <f t="shared" si="13"/>
        <v>4.1367494030640287E-2</v>
      </c>
      <c r="Q56" s="89">
        <f t="shared" si="12"/>
        <v>41281.271200000003</v>
      </c>
      <c r="R56" s="61"/>
    </row>
    <row r="57" spans="1:18" ht="12.95" customHeight="1" x14ac:dyDescent="0.2">
      <c r="A57" s="96" t="s">
        <v>75</v>
      </c>
      <c r="B57" s="97" t="s">
        <v>56</v>
      </c>
      <c r="C57" s="96">
        <v>57015.040699999779</v>
      </c>
      <c r="D57" s="96" t="s">
        <v>76</v>
      </c>
      <c r="E57" s="61">
        <f t="shared" si="10"/>
        <v>4872.0345050872002</v>
      </c>
      <c r="F57" s="61">
        <f t="shared" si="11"/>
        <v>4872</v>
      </c>
      <c r="G57" s="88">
        <f t="shared" si="9"/>
        <v>3.8592855780734681E-2</v>
      </c>
      <c r="K57" s="61">
        <f>G57</f>
        <v>3.8592855780734681E-2</v>
      </c>
      <c r="O57" s="61">
        <f t="shared" ca="1" si="8"/>
        <v>4.6439430602543241E-2</v>
      </c>
      <c r="P57" s="61">
        <f t="shared" si="13"/>
        <v>4.907768093536817E-2</v>
      </c>
      <c r="Q57" s="89">
        <f t="shared" si="12"/>
        <v>41996.540699999779</v>
      </c>
      <c r="R57" s="61"/>
    </row>
    <row r="58" spans="1:18" ht="12.95" customHeight="1" x14ac:dyDescent="0.2">
      <c r="A58" s="91" t="s">
        <v>72</v>
      </c>
      <c r="B58" s="92" t="s">
        <v>56</v>
      </c>
      <c r="C58" s="91">
        <v>57015.040699999998</v>
      </c>
      <c r="D58" s="88"/>
      <c r="E58" s="61">
        <f t="shared" si="10"/>
        <v>4872.0345050873957</v>
      </c>
      <c r="F58" s="61">
        <f t="shared" si="11"/>
        <v>4872</v>
      </c>
      <c r="G58" s="88">
        <f t="shared" si="9"/>
        <v>3.8592855999013409E-2</v>
      </c>
      <c r="K58" s="61">
        <f>G58</f>
        <v>3.8592855999013409E-2</v>
      </c>
      <c r="O58" s="61">
        <f t="shared" ca="1" si="8"/>
        <v>4.6439430602543241E-2</v>
      </c>
      <c r="P58" s="61">
        <f t="shared" si="13"/>
        <v>4.907768093536817E-2</v>
      </c>
      <c r="Q58" s="89">
        <f t="shared" si="12"/>
        <v>41996.540699999998</v>
      </c>
      <c r="R58" s="61"/>
    </row>
    <row r="59" spans="1:18" ht="12.95" customHeight="1" x14ac:dyDescent="0.2">
      <c r="A59" s="98" t="s">
        <v>73</v>
      </c>
      <c r="B59" s="99"/>
      <c r="C59" s="98">
        <v>57070.402800000003</v>
      </c>
      <c r="D59" s="98">
        <v>1E-3</v>
      </c>
      <c r="E59" s="61">
        <f t="shared" si="10"/>
        <v>4921.5326323825766</v>
      </c>
      <c r="F59" s="61">
        <f t="shared" si="11"/>
        <v>4921.5</v>
      </c>
      <c r="G59" s="88">
        <f t="shared" si="9"/>
        <v>3.6498294502962381E-2</v>
      </c>
      <c r="J59" s="61">
        <f>G59</f>
        <v>3.6498294502962381E-2</v>
      </c>
      <c r="O59" s="61">
        <f t="shared" ca="1" si="8"/>
        <v>4.6971094550929501E-2</v>
      </c>
      <c r="P59" s="61">
        <f t="shared" si="13"/>
        <v>4.9690462514644915E-2</v>
      </c>
      <c r="Q59" s="89">
        <f t="shared" si="12"/>
        <v>42051.902800000003</v>
      </c>
      <c r="R59" s="61"/>
    </row>
    <row r="60" spans="1:18" ht="12.95" customHeight="1" x14ac:dyDescent="0.2">
      <c r="A60" s="100" t="s">
        <v>74</v>
      </c>
      <c r="B60" s="99"/>
      <c r="C60" s="100">
        <v>57074.320299999999</v>
      </c>
      <c r="D60" s="100">
        <v>4.1999999999999997E-3</v>
      </c>
      <c r="E60" s="61">
        <f t="shared" si="10"/>
        <v>4925.0351894329533</v>
      </c>
      <c r="F60" s="61">
        <f t="shared" si="11"/>
        <v>4925</v>
      </c>
      <c r="G60" s="88">
        <f t="shared" si="9"/>
        <v>3.9358275003905874E-2</v>
      </c>
      <c r="J60" s="61">
        <f>G60</f>
        <v>3.9358275003905874E-2</v>
      </c>
      <c r="O60" s="61">
        <f t="shared" ca="1" si="8"/>
        <v>4.7008686951320447E-2</v>
      </c>
      <c r="P60" s="61">
        <f t="shared" si="13"/>
        <v>4.9733877423451964E-2</v>
      </c>
      <c r="Q60" s="89">
        <f t="shared" si="12"/>
        <v>42055.820299999999</v>
      </c>
      <c r="R60" s="61"/>
    </row>
    <row r="61" spans="1:18" ht="12.95" customHeight="1" x14ac:dyDescent="0.2">
      <c r="A61" s="98" t="s">
        <v>73</v>
      </c>
      <c r="B61" s="99"/>
      <c r="C61" s="98">
        <v>57093.334600000002</v>
      </c>
      <c r="D61" s="98">
        <v>2E-3</v>
      </c>
      <c r="E61" s="61">
        <f t="shared" si="10"/>
        <v>4942.0354882263291</v>
      </c>
      <c r="F61" s="61">
        <f t="shared" si="11"/>
        <v>4942</v>
      </c>
      <c r="G61" s="88">
        <f t="shared" si="9"/>
        <v>3.9692466001724824E-2</v>
      </c>
      <c r="J61" s="61">
        <f>G61</f>
        <v>3.9692466001724824E-2</v>
      </c>
      <c r="O61" s="61">
        <f t="shared" ca="1" si="8"/>
        <v>4.7191278610362195E-2</v>
      </c>
      <c r="P61" s="61">
        <f t="shared" si="13"/>
        <v>4.9944913131706445E-2</v>
      </c>
      <c r="Q61" s="89">
        <f t="shared" si="12"/>
        <v>42074.834600000002</v>
      </c>
      <c r="R61" s="61"/>
    </row>
    <row r="62" spans="1:18" ht="12.95" customHeight="1" x14ac:dyDescent="0.2">
      <c r="A62" s="101" t="s">
        <v>77</v>
      </c>
      <c r="B62" s="102" t="s">
        <v>56</v>
      </c>
      <c r="C62" s="103">
        <v>58497.0245</v>
      </c>
      <c r="D62" s="103" t="s">
        <v>78</v>
      </c>
      <c r="E62" s="61">
        <f t="shared" si="10"/>
        <v>6197.0460704324287</v>
      </c>
      <c r="F62" s="61">
        <f t="shared" si="11"/>
        <v>6197</v>
      </c>
      <c r="G62" s="88">
        <f t="shared" si="9"/>
        <v>5.1528331001463812E-2</v>
      </c>
      <c r="K62" s="61">
        <f t="shared" ref="K62:K73" si="14">G62</f>
        <v>5.1528331001463812E-2</v>
      </c>
      <c r="O62" s="61">
        <f t="shared" ca="1" si="8"/>
        <v>6.0670839321973431E-2</v>
      </c>
      <c r="P62" s="61">
        <f t="shared" si="13"/>
        <v>6.6272308460167809E-2</v>
      </c>
      <c r="Q62" s="89">
        <f t="shared" si="12"/>
        <v>43478.5245</v>
      </c>
    </row>
    <row r="63" spans="1:18" ht="12.95" customHeight="1" x14ac:dyDescent="0.2">
      <c r="A63" s="101" t="s">
        <v>77</v>
      </c>
      <c r="B63" s="102" t="s">
        <v>49</v>
      </c>
      <c r="C63" s="103">
        <v>58502.042399999998</v>
      </c>
      <c r="D63" s="103" t="s">
        <v>78</v>
      </c>
      <c r="E63" s="61">
        <f t="shared" si="10"/>
        <v>6201.5324727357083</v>
      </c>
      <c r="F63" s="61">
        <f t="shared" si="11"/>
        <v>6201.5</v>
      </c>
      <c r="G63" s="88">
        <f t="shared" si="9"/>
        <v>3.6319734499556944E-2</v>
      </c>
      <c r="K63" s="61">
        <f t="shared" si="14"/>
        <v>3.6319734499556944E-2</v>
      </c>
      <c r="O63" s="61">
        <f t="shared" ca="1" si="8"/>
        <v>6.0719172408190365E-2</v>
      </c>
      <c r="P63" s="61">
        <f t="shared" si="13"/>
        <v>6.6333508600964569E-2</v>
      </c>
      <c r="Q63" s="89">
        <f t="shared" si="12"/>
        <v>43483.542399999998</v>
      </c>
    </row>
    <row r="64" spans="1:18" ht="12.95" customHeight="1" x14ac:dyDescent="0.2">
      <c r="A64" s="101" t="s">
        <v>77</v>
      </c>
      <c r="B64" s="102" t="s">
        <v>56</v>
      </c>
      <c r="C64" s="103">
        <v>58505.9738</v>
      </c>
      <c r="D64" s="103" t="s">
        <v>78</v>
      </c>
      <c r="E64" s="61">
        <f t="shared" si="10"/>
        <v>6205.0474574933014</v>
      </c>
      <c r="F64" s="61">
        <f t="shared" si="11"/>
        <v>6205</v>
      </c>
      <c r="G64" s="88">
        <f t="shared" si="9"/>
        <v>5.3079714998602867E-2</v>
      </c>
      <c r="K64" s="61">
        <f t="shared" si="14"/>
        <v>5.3079714998602867E-2</v>
      </c>
      <c r="O64" s="61">
        <f t="shared" ca="1" si="8"/>
        <v>6.0756764808581311E-2</v>
      </c>
      <c r="P64" s="61">
        <f t="shared" si="13"/>
        <v>6.6381121830224585E-2</v>
      </c>
      <c r="Q64" s="89">
        <f t="shared" si="12"/>
        <v>43487.4738</v>
      </c>
    </row>
    <row r="65" spans="1:21" ht="12.95" customHeight="1" x14ac:dyDescent="0.2">
      <c r="A65" s="101" t="s">
        <v>77</v>
      </c>
      <c r="B65" s="102" t="s">
        <v>49</v>
      </c>
      <c r="C65" s="103">
        <v>58511.0069</v>
      </c>
      <c r="D65" s="103" t="s">
        <v>78</v>
      </c>
      <c r="E65" s="61">
        <f t="shared" si="10"/>
        <v>6209.5474498073463</v>
      </c>
      <c r="F65" s="61">
        <f t="shared" si="11"/>
        <v>6209.5</v>
      </c>
      <c r="G65" s="88">
        <f t="shared" si="9"/>
        <v>5.3071118498337455E-2</v>
      </c>
      <c r="K65" s="61">
        <f t="shared" si="14"/>
        <v>5.3071118498337455E-2</v>
      </c>
      <c r="O65" s="61">
        <f t="shared" ca="1" si="8"/>
        <v>6.0805097894798245E-2</v>
      </c>
      <c r="P65" s="61">
        <f t="shared" si="13"/>
        <v>6.6442355707524992E-2</v>
      </c>
      <c r="Q65" s="89">
        <f t="shared" si="12"/>
        <v>43492.5069</v>
      </c>
    </row>
    <row r="66" spans="1:21" ht="12.95" customHeight="1" x14ac:dyDescent="0.2">
      <c r="A66" s="58" t="s">
        <v>320</v>
      </c>
      <c r="B66" s="59" t="s">
        <v>56</v>
      </c>
      <c r="C66" s="109">
        <v>59486.31399999978</v>
      </c>
      <c r="D66" s="110" t="s">
        <v>322</v>
      </c>
      <c r="E66" s="61">
        <f t="shared" si="10"/>
        <v>7081.5496857716198</v>
      </c>
      <c r="F66" s="61">
        <f t="shared" si="11"/>
        <v>7081.5</v>
      </c>
      <c r="G66" s="88">
        <f t="shared" si="9"/>
        <v>5.5571974284248427E-2</v>
      </c>
      <c r="K66" s="61">
        <f t="shared" si="14"/>
        <v>5.5571974284248427E-2</v>
      </c>
      <c r="O66" s="61">
        <f t="shared" ca="1" si="8"/>
        <v>7.0170975935057195E-2</v>
      </c>
      <c r="P66" s="61">
        <f t="shared" si="13"/>
        <v>7.8666246481403759E-2</v>
      </c>
      <c r="Q66" s="89">
        <f t="shared" si="12"/>
        <v>44467.81399999978</v>
      </c>
    </row>
    <row r="67" spans="1:21" ht="12.95" customHeight="1" x14ac:dyDescent="0.2">
      <c r="A67" s="95" t="s">
        <v>318</v>
      </c>
      <c r="C67" s="57">
        <v>59538.883099999999</v>
      </c>
      <c r="D67" s="11">
        <v>2.9999999999999997E-4</v>
      </c>
      <c r="E67" s="61">
        <f t="shared" si="10"/>
        <v>7128.5506485892092</v>
      </c>
      <c r="F67" s="61">
        <f t="shared" si="11"/>
        <v>7128.5</v>
      </c>
      <c r="G67" s="88">
        <f t="shared" si="9"/>
        <v>5.6648855497769546E-2</v>
      </c>
      <c r="K67" s="61">
        <f t="shared" si="14"/>
        <v>5.6648855497769546E-2</v>
      </c>
      <c r="O67" s="61">
        <f t="shared" ca="1" si="8"/>
        <v>7.0675788168878484E-2</v>
      </c>
      <c r="P67" s="61">
        <f t="shared" si="13"/>
        <v>7.9345341601783248E-2</v>
      </c>
      <c r="Q67" s="89">
        <f t="shared" si="12"/>
        <v>44520.383099999999</v>
      </c>
    </row>
    <row r="68" spans="1:21" ht="12.95" customHeight="1" x14ac:dyDescent="0.2">
      <c r="A68" s="60" t="s">
        <v>324</v>
      </c>
      <c r="B68" s="106" t="s">
        <v>49</v>
      </c>
      <c r="C68" s="107">
        <v>59564.8076</v>
      </c>
      <c r="D68" s="108">
        <v>2.0000000000000001E-4</v>
      </c>
      <c r="E68" s="61">
        <f t="shared" si="10"/>
        <v>7151.7292166179477</v>
      </c>
      <c r="F68" s="61">
        <f t="shared" si="11"/>
        <v>7151.5</v>
      </c>
      <c r="G68" s="88">
        <f t="shared" si="9"/>
        <v>0.25637158450263087</v>
      </c>
      <c r="O68" s="61">
        <f t="shared" ca="1" si="8"/>
        <v>7.0922823942876162E-2</v>
      </c>
      <c r="P68" s="61">
        <f t="shared" si="13"/>
        <v>7.9678419131505127E-2</v>
      </c>
      <c r="Q68" s="89">
        <f t="shared" si="12"/>
        <v>44546.3076</v>
      </c>
      <c r="U68" s="61">
        <f>G68</f>
        <v>0.25637158450263087</v>
      </c>
    </row>
    <row r="69" spans="1:21" ht="12.95" customHeight="1" x14ac:dyDescent="0.2">
      <c r="A69" s="104" t="s">
        <v>323</v>
      </c>
      <c r="B69" s="105" t="s">
        <v>49</v>
      </c>
      <c r="C69" s="111">
        <v>59605.986500000115</v>
      </c>
      <c r="D69" s="88"/>
      <c r="E69" s="61">
        <f t="shared" si="10"/>
        <v>7188.5464333434884</v>
      </c>
      <c r="F69" s="61">
        <f t="shared" si="11"/>
        <v>7188.5</v>
      </c>
      <c r="G69" s="88">
        <f t="shared" si="9"/>
        <v>5.1934235612861812E-2</v>
      </c>
      <c r="K69" s="61">
        <f t="shared" si="14"/>
        <v>5.1934235612861812E-2</v>
      </c>
      <c r="O69" s="61">
        <f t="shared" ca="1" si="8"/>
        <v>7.1320229318437595E-2</v>
      </c>
      <c r="P69" s="61">
        <f t="shared" si="13"/>
        <v>8.0215279714267784E-2</v>
      </c>
      <c r="Q69" s="89">
        <f t="shared" si="12"/>
        <v>44587.486500000115</v>
      </c>
    </row>
    <row r="70" spans="1:21" ht="12.95" customHeight="1" x14ac:dyDescent="0.2">
      <c r="A70" s="104" t="s">
        <v>323</v>
      </c>
      <c r="B70" s="105" t="s">
        <v>49</v>
      </c>
      <c r="C70" s="111">
        <v>59614.945999999996</v>
      </c>
      <c r="D70" s="88"/>
      <c r="E70" s="61">
        <f t="shared" si="10"/>
        <v>7196.5569400167396</v>
      </c>
      <c r="F70" s="61">
        <f t="shared" si="11"/>
        <v>7196.5</v>
      </c>
      <c r="G70" s="88">
        <f t="shared" si="9"/>
        <v>6.3685619497846346E-2</v>
      </c>
      <c r="K70" s="61">
        <f t="shared" si="14"/>
        <v>6.3685619497846346E-2</v>
      </c>
      <c r="O70" s="61">
        <f t="shared" ca="1" si="8"/>
        <v>7.1406154805045474E-2</v>
      </c>
      <c r="P70" s="61">
        <f t="shared" si="13"/>
        <v>8.0331526360626557E-2</v>
      </c>
      <c r="Q70" s="89">
        <f t="shared" si="12"/>
        <v>44596.445999999996</v>
      </c>
    </row>
    <row r="71" spans="1:21" ht="12.95" customHeight="1" x14ac:dyDescent="0.2">
      <c r="A71" s="104" t="s">
        <v>323</v>
      </c>
      <c r="B71" s="105" t="s">
        <v>56</v>
      </c>
      <c r="C71" s="111">
        <v>59628.92389999982</v>
      </c>
      <c r="D71" s="88"/>
      <c r="E71" s="61">
        <f t="shared" si="10"/>
        <v>7209.0542960330486</v>
      </c>
      <c r="F71" s="61">
        <f t="shared" si="11"/>
        <v>7209</v>
      </c>
      <c r="G71" s="88">
        <f t="shared" si="9"/>
        <v>6.0728406824637204E-2</v>
      </c>
      <c r="K71" s="61">
        <f t="shared" si="14"/>
        <v>6.0728406824637204E-2</v>
      </c>
      <c r="O71" s="61">
        <f t="shared" ca="1" si="8"/>
        <v>7.1540413377870288E-2</v>
      </c>
      <c r="P71" s="61">
        <f t="shared" si="13"/>
        <v>8.0513281814715718E-2</v>
      </c>
      <c r="Q71" s="89">
        <f t="shared" si="12"/>
        <v>44610.42389999982</v>
      </c>
    </row>
    <row r="72" spans="1:21" ht="12.95" customHeight="1" x14ac:dyDescent="0.2">
      <c r="A72" s="58" t="s">
        <v>321</v>
      </c>
      <c r="B72" s="59" t="s">
        <v>49</v>
      </c>
      <c r="C72" s="109">
        <v>59643.462</v>
      </c>
      <c r="D72" s="110">
        <v>6.0000000000000001E-3</v>
      </c>
      <c r="E72" s="61">
        <f t="shared" si="10"/>
        <v>7222.0525154726811</v>
      </c>
      <c r="F72" s="61">
        <f t="shared" si="11"/>
        <v>7222</v>
      </c>
      <c r="G72" s="88">
        <f t="shared" si="9"/>
        <v>5.8736906001286115E-2</v>
      </c>
      <c r="K72" s="61">
        <f t="shared" si="14"/>
        <v>5.8736906001286115E-2</v>
      </c>
      <c r="O72" s="61">
        <f t="shared" ca="1" si="8"/>
        <v>7.1680042293608109E-2</v>
      </c>
      <c r="P72" s="61">
        <f t="shared" si="13"/>
        <v>8.0702462815453957E-2</v>
      </c>
      <c r="Q72" s="89">
        <f t="shared" si="12"/>
        <v>44624.962</v>
      </c>
    </row>
    <row r="73" spans="1:21" ht="12.95" customHeight="1" x14ac:dyDescent="0.2">
      <c r="A73" s="58" t="s">
        <v>321</v>
      </c>
      <c r="B73" s="59" t="s">
        <v>49</v>
      </c>
      <c r="C73" s="109">
        <v>59648.493999999999</v>
      </c>
      <c r="D73" s="110">
        <v>6.0000000000000001E-3</v>
      </c>
      <c r="E73" s="61">
        <f t="shared" si="10"/>
        <v>7226.5515242991041</v>
      </c>
      <c r="F73" s="61">
        <f t="shared" si="11"/>
        <v>7226.5</v>
      </c>
      <c r="G73" s="88">
        <f t="shared" si="9"/>
        <v>5.762830949970521E-2</v>
      </c>
      <c r="K73" s="61">
        <f t="shared" si="14"/>
        <v>5.762830949970521E-2</v>
      </c>
      <c r="O73" s="61">
        <f t="shared" ca="1" si="8"/>
        <v>7.1728375379825043E-2</v>
      </c>
      <c r="P73" s="61">
        <f t="shared" si="13"/>
        <v>8.0767985445779594E-2</v>
      </c>
      <c r="Q73" s="89">
        <f t="shared" si="12"/>
        <v>44629.993999999999</v>
      </c>
    </row>
    <row r="74" spans="1:21" ht="12.95" customHeight="1" x14ac:dyDescent="0.2">
      <c r="C74" s="88"/>
      <c r="D74" s="88"/>
    </row>
    <row r="75" spans="1:21" ht="12.95" customHeight="1" x14ac:dyDescent="0.2">
      <c r="C75" s="88"/>
      <c r="D75" s="88"/>
    </row>
    <row r="76" spans="1:21" ht="12.95" customHeight="1" x14ac:dyDescent="0.2">
      <c r="C76" s="88"/>
      <c r="D76" s="88"/>
    </row>
    <row r="77" spans="1:21" ht="12.95" customHeight="1" x14ac:dyDescent="0.2">
      <c r="C77" s="88"/>
      <c r="D77" s="88"/>
    </row>
    <row r="78" spans="1:21" ht="12.95" customHeight="1" x14ac:dyDescent="0.2">
      <c r="C78" s="88"/>
      <c r="D78" s="88"/>
    </row>
    <row r="79" spans="1:21" ht="12.95" customHeight="1" x14ac:dyDescent="0.2">
      <c r="C79" s="88"/>
      <c r="D79" s="88"/>
    </row>
    <row r="80" spans="1:21" ht="12.95" customHeight="1" x14ac:dyDescent="0.2">
      <c r="C80" s="88"/>
      <c r="D80" s="88"/>
    </row>
    <row r="81" spans="3:4" ht="12.95" customHeight="1" x14ac:dyDescent="0.2">
      <c r="C81" s="88"/>
      <c r="D81" s="88"/>
    </row>
    <row r="82" spans="3:4" ht="12.95" customHeight="1" x14ac:dyDescent="0.2">
      <c r="C82" s="88"/>
      <c r="D82" s="88"/>
    </row>
    <row r="83" spans="3:4" ht="12.95" customHeight="1" x14ac:dyDescent="0.2">
      <c r="C83" s="88"/>
      <c r="D83" s="88"/>
    </row>
    <row r="84" spans="3:4" ht="12.95" customHeight="1" x14ac:dyDescent="0.2">
      <c r="C84" s="88"/>
      <c r="D84" s="88"/>
    </row>
    <row r="85" spans="3:4" ht="12.95" customHeight="1" x14ac:dyDescent="0.2">
      <c r="C85" s="88"/>
      <c r="D85" s="88"/>
    </row>
    <row r="86" spans="3:4" ht="12.95" customHeight="1" x14ac:dyDescent="0.2">
      <c r="C86" s="88"/>
      <c r="D86" s="88"/>
    </row>
    <row r="87" spans="3:4" ht="12.95" customHeight="1" x14ac:dyDescent="0.2">
      <c r="C87" s="88"/>
      <c r="D87" s="88"/>
    </row>
    <row r="88" spans="3:4" ht="12.95" customHeight="1" x14ac:dyDescent="0.2">
      <c r="C88" s="88"/>
      <c r="D88" s="88"/>
    </row>
    <row r="89" spans="3:4" ht="12.95" customHeight="1" x14ac:dyDescent="0.2">
      <c r="C89" s="88"/>
      <c r="D89" s="88"/>
    </row>
    <row r="90" spans="3:4" ht="12.95" customHeight="1" x14ac:dyDescent="0.2">
      <c r="C90" s="88"/>
      <c r="D90" s="88"/>
    </row>
    <row r="91" spans="3:4" ht="12.95" customHeight="1" x14ac:dyDescent="0.2">
      <c r="C91" s="88"/>
      <c r="D91" s="88"/>
    </row>
    <row r="92" spans="3:4" ht="12.95" customHeight="1" x14ac:dyDescent="0.2">
      <c r="C92" s="88"/>
      <c r="D92" s="88"/>
    </row>
    <row r="93" spans="3:4" ht="12.95" customHeight="1" x14ac:dyDescent="0.2">
      <c r="C93" s="88"/>
      <c r="D93" s="88"/>
    </row>
    <row r="94" spans="3:4" ht="12.95" customHeight="1" x14ac:dyDescent="0.2">
      <c r="C94" s="88"/>
      <c r="D94" s="88"/>
    </row>
    <row r="95" spans="3:4" ht="12.95" customHeight="1" x14ac:dyDescent="0.2">
      <c r="C95" s="88"/>
      <c r="D95" s="88"/>
    </row>
    <row r="96" spans="3:4" ht="12.95" customHeight="1" x14ac:dyDescent="0.2">
      <c r="C96" s="88"/>
      <c r="D96" s="88"/>
    </row>
    <row r="97" spans="3:4" ht="12.95" customHeight="1" x14ac:dyDescent="0.2">
      <c r="C97" s="88"/>
      <c r="D97" s="88"/>
    </row>
    <row r="98" spans="3:4" ht="12.95" customHeight="1" x14ac:dyDescent="0.2">
      <c r="C98" s="88"/>
      <c r="D98" s="88"/>
    </row>
    <row r="99" spans="3:4" ht="12.95" customHeight="1" x14ac:dyDescent="0.2">
      <c r="C99" s="88"/>
      <c r="D99" s="88"/>
    </row>
    <row r="100" spans="3:4" ht="12.95" customHeight="1" x14ac:dyDescent="0.2">
      <c r="C100" s="88"/>
      <c r="D100" s="88"/>
    </row>
    <row r="101" spans="3:4" ht="12.95" customHeight="1" x14ac:dyDescent="0.2">
      <c r="C101" s="88"/>
      <c r="D101" s="88"/>
    </row>
    <row r="102" spans="3:4" ht="12.95" customHeight="1" x14ac:dyDescent="0.2">
      <c r="C102" s="88"/>
      <c r="D102" s="88"/>
    </row>
    <row r="103" spans="3:4" ht="12.95" customHeight="1" x14ac:dyDescent="0.2">
      <c r="C103" s="88"/>
      <c r="D103" s="88"/>
    </row>
    <row r="104" spans="3:4" ht="12.95" customHeight="1" x14ac:dyDescent="0.2">
      <c r="C104" s="88"/>
      <c r="D104" s="88"/>
    </row>
    <row r="105" spans="3:4" ht="12.95" customHeight="1" x14ac:dyDescent="0.2">
      <c r="C105" s="88"/>
      <c r="D105" s="88"/>
    </row>
    <row r="106" spans="3:4" ht="12.95" customHeight="1" x14ac:dyDescent="0.2">
      <c r="C106" s="88"/>
      <c r="D106" s="88"/>
    </row>
    <row r="107" spans="3:4" ht="12.95" customHeight="1" x14ac:dyDescent="0.2">
      <c r="C107" s="88"/>
      <c r="D107" s="88"/>
    </row>
    <row r="108" spans="3:4" ht="12.95" customHeight="1" x14ac:dyDescent="0.2">
      <c r="C108" s="88"/>
      <c r="D108" s="88"/>
    </row>
    <row r="109" spans="3:4" ht="12.95" customHeight="1" x14ac:dyDescent="0.2">
      <c r="C109" s="88"/>
      <c r="D109" s="88"/>
    </row>
    <row r="110" spans="3:4" ht="12.95" customHeight="1" x14ac:dyDescent="0.2">
      <c r="C110" s="88"/>
      <c r="D110" s="88"/>
    </row>
    <row r="111" spans="3:4" ht="12.95" customHeight="1" x14ac:dyDescent="0.2">
      <c r="C111" s="88"/>
      <c r="D111" s="88"/>
    </row>
    <row r="112" spans="3:4" ht="12.95" customHeight="1" x14ac:dyDescent="0.2">
      <c r="C112" s="88"/>
      <c r="D112" s="88"/>
    </row>
    <row r="113" spans="3:4" ht="12.95" customHeight="1" x14ac:dyDescent="0.2">
      <c r="C113" s="88"/>
      <c r="D113" s="88"/>
    </row>
    <row r="114" spans="3:4" ht="12.95" customHeight="1" x14ac:dyDescent="0.2">
      <c r="C114" s="88"/>
      <c r="D114" s="88"/>
    </row>
    <row r="115" spans="3:4" ht="12.95" customHeight="1" x14ac:dyDescent="0.2">
      <c r="C115" s="88"/>
      <c r="D115" s="88"/>
    </row>
    <row r="116" spans="3:4" ht="12.95" customHeight="1" x14ac:dyDescent="0.2">
      <c r="C116" s="88"/>
      <c r="D116" s="88"/>
    </row>
    <row r="117" spans="3:4" ht="12.95" customHeight="1" x14ac:dyDescent="0.2">
      <c r="C117" s="88"/>
      <c r="D117" s="88"/>
    </row>
    <row r="118" spans="3:4" ht="12.95" customHeight="1" x14ac:dyDescent="0.2">
      <c r="C118" s="88"/>
      <c r="D118" s="88"/>
    </row>
    <row r="119" spans="3:4" ht="12.95" customHeight="1" x14ac:dyDescent="0.2">
      <c r="C119" s="88"/>
      <c r="D119" s="88"/>
    </row>
    <row r="120" spans="3:4" ht="12.95" customHeight="1" x14ac:dyDescent="0.2">
      <c r="C120" s="88"/>
      <c r="D120" s="88"/>
    </row>
    <row r="121" spans="3:4" ht="12.95" customHeight="1" x14ac:dyDescent="0.2">
      <c r="C121" s="88"/>
      <c r="D121" s="88"/>
    </row>
    <row r="122" spans="3:4" ht="12.95" customHeight="1" x14ac:dyDescent="0.2">
      <c r="C122" s="88"/>
      <c r="D122" s="88"/>
    </row>
    <row r="123" spans="3:4" ht="12.95" customHeight="1" x14ac:dyDescent="0.2">
      <c r="C123" s="88"/>
      <c r="D123" s="88"/>
    </row>
    <row r="124" spans="3:4" ht="12.95" customHeight="1" x14ac:dyDescent="0.2">
      <c r="C124" s="88"/>
      <c r="D124" s="88"/>
    </row>
    <row r="125" spans="3:4" ht="12.95" customHeight="1" x14ac:dyDescent="0.2">
      <c r="C125" s="88"/>
      <c r="D125" s="88"/>
    </row>
    <row r="126" spans="3:4" ht="12.95" customHeight="1" x14ac:dyDescent="0.2">
      <c r="C126" s="88"/>
      <c r="D126" s="88"/>
    </row>
    <row r="127" spans="3:4" ht="12.95" customHeight="1" x14ac:dyDescent="0.2">
      <c r="C127" s="88"/>
      <c r="D127" s="88"/>
    </row>
    <row r="128" spans="3:4" ht="12.95" customHeight="1" x14ac:dyDescent="0.2">
      <c r="C128" s="88"/>
      <c r="D128" s="88"/>
    </row>
    <row r="129" spans="3:4" ht="12.95" customHeight="1" x14ac:dyDescent="0.2">
      <c r="C129" s="88"/>
      <c r="D129" s="88"/>
    </row>
    <row r="130" spans="3:4" ht="12.95" customHeight="1" x14ac:dyDescent="0.2">
      <c r="C130" s="88"/>
      <c r="D130" s="88"/>
    </row>
    <row r="131" spans="3:4" ht="12.95" customHeight="1" x14ac:dyDescent="0.2">
      <c r="C131" s="88"/>
      <c r="D131" s="88"/>
    </row>
    <row r="132" spans="3:4" ht="12.95" customHeight="1" x14ac:dyDescent="0.2">
      <c r="C132" s="88"/>
      <c r="D132" s="88"/>
    </row>
    <row r="133" spans="3:4" ht="12.95" customHeight="1" x14ac:dyDescent="0.2">
      <c r="C133" s="88"/>
      <c r="D133" s="88"/>
    </row>
    <row r="134" spans="3:4" ht="12.95" customHeight="1" x14ac:dyDescent="0.2">
      <c r="C134" s="88"/>
      <c r="D134" s="88"/>
    </row>
    <row r="135" spans="3:4" ht="12.95" customHeight="1" x14ac:dyDescent="0.2">
      <c r="C135" s="88"/>
      <c r="D135" s="88"/>
    </row>
    <row r="136" spans="3:4" ht="12.95" customHeight="1" x14ac:dyDescent="0.2">
      <c r="C136" s="88"/>
      <c r="D136" s="88"/>
    </row>
    <row r="137" spans="3:4" ht="12.95" customHeight="1" x14ac:dyDescent="0.2">
      <c r="C137" s="88"/>
      <c r="D137" s="88"/>
    </row>
    <row r="138" spans="3:4" ht="12.95" customHeight="1" x14ac:dyDescent="0.2">
      <c r="C138" s="88"/>
      <c r="D138" s="88"/>
    </row>
    <row r="139" spans="3:4" ht="12.95" customHeight="1" x14ac:dyDescent="0.2">
      <c r="C139" s="88"/>
      <c r="D139" s="88"/>
    </row>
    <row r="140" spans="3:4" ht="12.95" customHeight="1" x14ac:dyDescent="0.2">
      <c r="C140" s="88"/>
      <c r="D140" s="88"/>
    </row>
    <row r="141" spans="3:4" ht="12.95" customHeight="1" x14ac:dyDescent="0.2">
      <c r="C141" s="88"/>
      <c r="D141" s="88"/>
    </row>
    <row r="142" spans="3:4" ht="12.95" customHeight="1" x14ac:dyDescent="0.2">
      <c r="C142" s="88"/>
      <c r="D142" s="88"/>
    </row>
    <row r="143" spans="3:4" ht="12.95" customHeight="1" x14ac:dyDescent="0.2">
      <c r="C143" s="88"/>
      <c r="D143" s="88"/>
    </row>
    <row r="144" spans="3:4" ht="12.95" customHeight="1" x14ac:dyDescent="0.2">
      <c r="C144" s="88"/>
      <c r="D144" s="88"/>
    </row>
    <row r="145" spans="3:4" ht="12.95" customHeight="1" x14ac:dyDescent="0.2">
      <c r="C145" s="88"/>
      <c r="D145" s="88"/>
    </row>
    <row r="146" spans="3:4" ht="12.95" customHeight="1" x14ac:dyDescent="0.2">
      <c r="C146" s="88"/>
      <c r="D146" s="88"/>
    </row>
    <row r="147" spans="3:4" ht="12.95" customHeight="1" x14ac:dyDescent="0.2">
      <c r="C147" s="88"/>
      <c r="D147" s="88"/>
    </row>
    <row r="148" spans="3:4" ht="12.95" customHeight="1" x14ac:dyDescent="0.2">
      <c r="C148" s="88"/>
      <c r="D148" s="88"/>
    </row>
    <row r="149" spans="3:4" ht="12.95" customHeight="1" x14ac:dyDescent="0.2">
      <c r="C149" s="88"/>
      <c r="D149" s="88"/>
    </row>
    <row r="150" spans="3:4" ht="12.95" customHeight="1" x14ac:dyDescent="0.2">
      <c r="C150" s="88"/>
      <c r="D150" s="88"/>
    </row>
    <row r="151" spans="3:4" ht="12.95" customHeight="1" x14ac:dyDescent="0.2">
      <c r="C151" s="88"/>
      <c r="D151" s="88"/>
    </row>
    <row r="152" spans="3:4" ht="12.95" customHeight="1" x14ac:dyDescent="0.2">
      <c r="C152" s="88"/>
      <c r="D152" s="88"/>
    </row>
    <row r="153" spans="3:4" ht="12.95" customHeight="1" x14ac:dyDescent="0.2">
      <c r="C153" s="88"/>
      <c r="D153" s="88"/>
    </row>
    <row r="154" spans="3:4" ht="12.95" customHeight="1" x14ac:dyDescent="0.2">
      <c r="C154" s="88"/>
      <c r="D154" s="88"/>
    </row>
    <row r="155" spans="3:4" ht="12.95" customHeight="1" x14ac:dyDescent="0.2">
      <c r="C155" s="88"/>
      <c r="D155" s="88"/>
    </row>
    <row r="156" spans="3:4" ht="12.95" customHeight="1" x14ac:dyDescent="0.2">
      <c r="C156" s="88"/>
      <c r="D156" s="88"/>
    </row>
    <row r="157" spans="3:4" ht="12.95" customHeight="1" x14ac:dyDescent="0.2">
      <c r="C157" s="88"/>
      <c r="D157" s="88"/>
    </row>
    <row r="158" spans="3:4" ht="12.95" customHeight="1" x14ac:dyDescent="0.2">
      <c r="C158" s="88"/>
      <c r="D158" s="88"/>
    </row>
    <row r="159" spans="3:4" ht="12.95" customHeight="1" x14ac:dyDescent="0.2">
      <c r="C159" s="88"/>
      <c r="D159" s="88"/>
    </row>
    <row r="160" spans="3:4" ht="12.95" customHeight="1" x14ac:dyDescent="0.2">
      <c r="C160" s="88"/>
      <c r="D160" s="88"/>
    </row>
    <row r="161" spans="3:4" ht="12.95" customHeight="1" x14ac:dyDescent="0.2">
      <c r="C161" s="88"/>
      <c r="D161" s="88"/>
    </row>
    <row r="162" spans="3:4" ht="12.95" customHeight="1" x14ac:dyDescent="0.2">
      <c r="C162" s="88"/>
      <c r="D162" s="88"/>
    </row>
    <row r="163" spans="3:4" ht="12.95" customHeight="1" x14ac:dyDescent="0.2">
      <c r="C163" s="88"/>
      <c r="D163" s="88"/>
    </row>
    <row r="164" spans="3:4" ht="12.95" customHeight="1" x14ac:dyDescent="0.2">
      <c r="C164" s="88"/>
      <c r="D164" s="88"/>
    </row>
    <row r="165" spans="3:4" ht="12.95" customHeight="1" x14ac:dyDescent="0.2">
      <c r="C165" s="88"/>
      <c r="D165" s="88"/>
    </row>
    <row r="166" spans="3:4" ht="12.95" customHeight="1" x14ac:dyDescent="0.2">
      <c r="C166" s="88"/>
      <c r="D166" s="88"/>
    </row>
    <row r="167" spans="3:4" ht="12.95" customHeight="1" x14ac:dyDescent="0.2">
      <c r="C167" s="88"/>
      <c r="D167" s="88"/>
    </row>
    <row r="168" spans="3:4" ht="12.95" customHeight="1" x14ac:dyDescent="0.2">
      <c r="C168" s="88"/>
      <c r="D168" s="88"/>
    </row>
    <row r="169" spans="3:4" ht="12.95" customHeight="1" x14ac:dyDescent="0.2">
      <c r="C169" s="88"/>
      <c r="D169" s="88"/>
    </row>
    <row r="170" spans="3:4" ht="12.95" customHeight="1" x14ac:dyDescent="0.2">
      <c r="C170" s="88"/>
      <c r="D170" s="88"/>
    </row>
    <row r="171" spans="3:4" ht="12.95" customHeight="1" x14ac:dyDescent="0.2">
      <c r="C171" s="88"/>
      <c r="D171" s="88"/>
    </row>
    <row r="172" spans="3:4" ht="12.95" customHeight="1" x14ac:dyDescent="0.2">
      <c r="C172" s="88"/>
      <c r="D172" s="88"/>
    </row>
    <row r="173" spans="3:4" ht="12.95" customHeight="1" x14ac:dyDescent="0.2">
      <c r="C173" s="88"/>
      <c r="D173" s="88"/>
    </row>
    <row r="174" spans="3:4" ht="12.95" customHeight="1" x14ac:dyDescent="0.2">
      <c r="C174" s="88"/>
      <c r="D174" s="88"/>
    </row>
    <row r="175" spans="3:4" ht="12.95" customHeight="1" x14ac:dyDescent="0.2">
      <c r="C175" s="88"/>
      <c r="D175" s="88"/>
    </row>
    <row r="176" spans="3:4" ht="12.95" customHeight="1" x14ac:dyDescent="0.2">
      <c r="C176" s="88"/>
      <c r="D176" s="88"/>
    </row>
    <row r="177" spans="3:4" ht="12.95" customHeight="1" x14ac:dyDescent="0.2">
      <c r="C177" s="88"/>
      <c r="D177" s="88"/>
    </row>
    <row r="178" spans="3:4" ht="12.95" customHeight="1" x14ac:dyDescent="0.2">
      <c r="C178" s="88"/>
      <c r="D178" s="88"/>
    </row>
    <row r="179" spans="3:4" ht="12.95" customHeight="1" x14ac:dyDescent="0.2">
      <c r="C179" s="88"/>
      <c r="D179" s="88"/>
    </row>
    <row r="180" spans="3:4" ht="12.95" customHeight="1" x14ac:dyDescent="0.2">
      <c r="C180" s="88"/>
      <c r="D180" s="88"/>
    </row>
    <row r="181" spans="3:4" ht="12.95" customHeight="1" x14ac:dyDescent="0.2">
      <c r="C181" s="88"/>
      <c r="D181" s="88"/>
    </row>
    <row r="182" spans="3:4" ht="12.95" customHeight="1" x14ac:dyDescent="0.2">
      <c r="C182" s="88"/>
      <c r="D182" s="88"/>
    </row>
    <row r="183" spans="3:4" ht="12.95" customHeight="1" x14ac:dyDescent="0.2">
      <c r="C183" s="88"/>
      <c r="D183" s="88"/>
    </row>
    <row r="184" spans="3:4" ht="12.95" customHeight="1" x14ac:dyDescent="0.2">
      <c r="C184" s="88"/>
      <c r="D184" s="88"/>
    </row>
    <row r="185" spans="3:4" ht="12.95" customHeight="1" x14ac:dyDescent="0.2">
      <c r="C185" s="88"/>
      <c r="D185" s="88"/>
    </row>
    <row r="186" spans="3:4" ht="12.95" customHeight="1" x14ac:dyDescent="0.2">
      <c r="C186" s="88"/>
      <c r="D186" s="88"/>
    </row>
    <row r="187" spans="3:4" ht="12.95" customHeight="1" x14ac:dyDescent="0.2">
      <c r="C187" s="88"/>
      <c r="D187" s="88"/>
    </row>
    <row r="188" spans="3:4" ht="12.95" customHeight="1" x14ac:dyDescent="0.2">
      <c r="C188" s="88"/>
      <c r="D188" s="88"/>
    </row>
  </sheetData>
  <sheetProtection selectLockedCells="1" selectUnlockedCells="1"/>
  <sortState xmlns:xlrd2="http://schemas.microsoft.com/office/spreadsheetml/2017/richdata2" ref="A21:U73">
    <sortCondition ref="C21:C73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A36" sqref="A36"/>
    </sheetView>
  </sheetViews>
  <sheetFormatPr defaultRowHeight="12.75" x14ac:dyDescent="0.2"/>
  <cols>
    <col min="1" max="1" width="19.7109375" style="9" customWidth="1"/>
    <col min="2" max="2" width="4.42578125" customWidth="1"/>
    <col min="3" max="3" width="12.7109375" style="9" customWidth="1"/>
    <col min="4" max="4" width="5.42578125" customWidth="1"/>
    <col min="5" max="5" width="14.85546875" customWidth="1"/>
    <col min="7" max="7" width="12" customWidth="1"/>
    <col min="8" max="8" width="14.140625" style="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3" t="s">
        <v>79</v>
      </c>
      <c r="I1" s="14" t="s">
        <v>80</v>
      </c>
      <c r="J1" s="15" t="s">
        <v>35</v>
      </c>
    </row>
    <row r="2" spans="1:16" x14ac:dyDescent="0.2">
      <c r="I2" s="16" t="s">
        <v>81</v>
      </c>
      <c r="J2" s="17" t="s">
        <v>34</v>
      </c>
    </row>
    <row r="3" spans="1:16" x14ac:dyDescent="0.2">
      <c r="A3" s="18" t="s">
        <v>82</v>
      </c>
      <c r="I3" s="16" t="s">
        <v>83</v>
      </c>
      <c r="J3" s="17" t="s">
        <v>32</v>
      </c>
    </row>
    <row r="4" spans="1:16" x14ac:dyDescent="0.2">
      <c r="I4" s="16" t="s">
        <v>84</v>
      </c>
      <c r="J4" s="17" t="s">
        <v>32</v>
      </c>
    </row>
    <row r="5" spans="1:16" x14ac:dyDescent="0.2">
      <c r="I5" s="19" t="s">
        <v>76</v>
      </c>
      <c r="J5" s="20" t="s">
        <v>33</v>
      </c>
    </row>
    <row r="11" spans="1:16" ht="12.75" customHeight="1" x14ac:dyDescent="0.2">
      <c r="A11" s="9" t="str">
        <f t="shared" ref="A11:A46" si="0">P11</f>
        <v> AHSB 7.3.176 </v>
      </c>
      <c r="B11" s="5" t="str">
        <f t="shared" ref="B11:B46" si="1">IF(H11=INT(H11),"I","II")</f>
        <v>I</v>
      </c>
      <c r="C11" s="9">
        <f t="shared" ref="C11:C46" si="2">1*G11</f>
        <v>30432.382000000001</v>
      </c>
      <c r="D11" t="str">
        <f t="shared" ref="D11:D46" si="3">VLOOKUP(F11,I$1:J$5,2,FALSE)</f>
        <v>vis</v>
      </c>
      <c r="E11">
        <f>VLOOKUP(C11,Active!C$21:E$972,3,FALSE)</f>
        <v>-18894.979827403768</v>
      </c>
      <c r="F11" s="5" t="s">
        <v>76</v>
      </c>
      <c r="G11" t="str">
        <f t="shared" ref="G11:G46" si="4">MID(I11,3,LEN(I11)-3)</f>
        <v>30432.382</v>
      </c>
      <c r="H11" s="9">
        <f t="shared" ref="H11:H46" si="5">1*K11</f>
        <v>-2196</v>
      </c>
      <c r="I11" s="21" t="s">
        <v>85</v>
      </c>
      <c r="J11" s="22" t="s">
        <v>86</v>
      </c>
      <c r="K11" s="21">
        <v>-2196</v>
      </c>
      <c r="L11" s="21" t="s">
        <v>87</v>
      </c>
      <c r="M11" s="22" t="s">
        <v>88</v>
      </c>
      <c r="N11" s="22"/>
      <c r="O11" s="23" t="s">
        <v>89</v>
      </c>
      <c r="P11" s="23" t="s">
        <v>90</v>
      </c>
    </row>
    <row r="12" spans="1:16" ht="12.75" customHeight="1" x14ac:dyDescent="0.2">
      <c r="A12" s="9" t="str">
        <f t="shared" si="0"/>
        <v> AHSB 7.3.176 </v>
      </c>
      <c r="B12" s="5" t="str">
        <f t="shared" si="1"/>
        <v>I</v>
      </c>
      <c r="C12" s="9">
        <f t="shared" si="2"/>
        <v>31803.567999999999</v>
      </c>
      <c r="D12" t="str">
        <f t="shared" si="3"/>
        <v>vis</v>
      </c>
      <c r="E12">
        <f>VLOOKUP(C12,Active!C$21:E$972,3,FALSE)</f>
        <v>-17669.030320911734</v>
      </c>
      <c r="F12" s="5" t="s">
        <v>76</v>
      </c>
      <c r="G12" t="str">
        <f t="shared" si="4"/>
        <v>31803.568</v>
      </c>
      <c r="H12" s="9">
        <f t="shared" si="5"/>
        <v>-970</v>
      </c>
      <c r="I12" s="21" t="s">
        <v>91</v>
      </c>
      <c r="J12" s="22" t="s">
        <v>92</v>
      </c>
      <c r="K12" s="21">
        <v>-970</v>
      </c>
      <c r="L12" s="21" t="s">
        <v>93</v>
      </c>
      <c r="M12" s="22" t="s">
        <v>88</v>
      </c>
      <c r="N12" s="22"/>
      <c r="O12" s="23" t="s">
        <v>89</v>
      </c>
      <c r="P12" s="23" t="s">
        <v>90</v>
      </c>
    </row>
    <row r="13" spans="1:16" ht="12.75" customHeight="1" x14ac:dyDescent="0.2">
      <c r="A13" s="9" t="str">
        <f t="shared" si="0"/>
        <v> AHSB 7.3.176 </v>
      </c>
      <c r="B13" s="5" t="str">
        <f t="shared" si="1"/>
        <v>I</v>
      </c>
      <c r="C13" s="9">
        <f t="shared" si="2"/>
        <v>33000.370999999999</v>
      </c>
      <c r="D13" t="str">
        <f t="shared" si="3"/>
        <v>vis</v>
      </c>
      <c r="E13">
        <f>VLOOKUP(C13,Active!C$21:E$972,3,FALSE)</f>
        <v>-16598.993106982925</v>
      </c>
      <c r="F13" s="5" t="s">
        <v>76</v>
      </c>
      <c r="G13" t="str">
        <f t="shared" si="4"/>
        <v>33000.371</v>
      </c>
      <c r="H13" s="9">
        <f t="shared" si="5"/>
        <v>100</v>
      </c>
      <c r="I13" s="21" t="s">
        <v>94</v>
      </c>
      <c r="J13" s="22" t="s">
        <v>95</v>
      </c>
      <c r="K13" s="21">
        <v>100</v>
      </c>
      <c r="L13" s="21" t="s">
        <v>96</v>
      </c>
      <c r="M13" s="22" t="s">
        <v>88</v>
      </c>
      <c r="N13" s="22"/>
      <c r="O13" s="23" t="s">
        <v>89</v>
      </c>
      <c r="P13" s="23" t="s">
        <v>90</v>
      </c>
    </row>
    <row r="14" spans="1:16" ht="12.75" customHeight="1" x14ac:dyDescent="0.2">
      <c r="A14" s="9" t="str">
        <f t="shared" si="0"/>
        <v> AHSB 7.3.176 </v>
      </c>
      <c r="B14" s="5" t="str">
        <f t="shared" si="1"/>
        <v>I</v>
      </c>
      <c r="C14" s="9">
        <f t="shared" si="2"/>
        <v>34086.425000000003</v>
      </c>
      <c r="D14" t="str">
        <f t="shared" si="3"/>
        <v>vis</v>
      </c>
      <c r="E14">
        <f>VLOOKUP(C14,Active!C$21:E$972,3,FALSE)</f>
        <v>-15627.974320819918</v>
      </c>
      <c r="F14" s="5" t="s">
        <v>76</v>
      </c>
      <c r="G14" t="str">
        <f t="shared" si="4"/>
        <v>34086.425</v>
      </c>
      <c r="H14" s="9">
        <f t="shared" si="5"/>
        <v>1071</v>
      </c>
      <c r="I14" s="21" t="s">
        <v>97</v>
      </c>
      <c r="J14" s="22" t="s">
        <v>98</v>
      </c>
      <c r="K14" s="21">
        <v>1071</v>
      </c>
      <c r="L14" s="21" t="s">
        <v>99</v>
      </c>
      <c r="M14" s="22" t="s">
        <v>88</v>
      </c>
      <c r="N14" s="22"/>
      <c r="O14" s="23" t="s">
        <v>89</v>
      </c>
      <c r="P14" s="23" t="s">
        <v>90</v>
      </c>
    </row>
    <row r="15" spans="1:16" ht="12.75" customHeight="1" x14ac:dyDescent="0.2">
      <c r="A15" s="9" t="str">
        <f t="shared" si="0"/>
        <v> AHSB 7.3.176 </v>
      </c>
      <c r="B15" s="5" t="str">
        <f t="shared" si="1"/>
        <v>I</v>
      </c>
      <c r="C15" s="9">
        <f t="shared" si="2"/>
        <v>34775.337</v>
      </c>
      <c r="D15" t="str">
        <f t="shared" si="3"/>
        <v>vis</v>
      </c>
      <c r="E15">
        <f>VLOOKUP(C15,Active!C$21:E$972,3,FALSE)</f>
        <v>-15012.032117197334</v>
      </c>
      <c r="F15" s="5" t="s">
        <v>76</v>
      </c>
      <c r="G15" t="str">
        <f t="shared" si="4"/>
        <v>34775.337</v>
      </c>
      <c r="H15" s="9">
        <f t="shared" si="5"/>
        <v>1687</v>
      </c>
      <c r="I15" s="21" t="s">
        <v>100</v>
      </c>
      <c r="J15" s="22" t="s">
        <v>101</v>
      </c>
      <c r="K15" s="21">
        <v>1687</v>
      </c>
      <c r="L15" s="21" t="s">
        <v>102</v>
      </c>
      <c r="M15" s="22" t="s">
        <v>88</v>
      </c>
      <c r="N15" s="22"/>
      <c r="O15" s="23" t="s">
        <v>89</v>
      </c>
      <c r="P15" s="23" t="s">
        <v>90</v>
      </c>
    </row>
    <row r="16" spans="1:16" ht="12.75" customHeight="1" x14ac:dyDescent="0.2">
      <c r="A16" s="9" t="str">
        <f t="shared" si="0"/>
        <v> AHSB 7.3.176 </v>
      </c>
      <c r="B16" s="5" t="str">
        <f t="shared" si="1"/>
        <v>I</v>
      </c>
      <c r="C16" s="9">
        <f t="shared" si="2"/>
        <v>35163.491000000002</v>
      </c>
      <c r="D16" t="str">
        <f t="shared" si="3"/>
        <v>vis</v>
      </c>
      <c r="E16">
        <f>VLOOKUP(C16,Active!C$21:E$972,3,FALSE)</f>
        <v>-14664.991522600458</v>
      </c>
      <c r="F16" s="5" t="s">
        <v>76</v>
      </c>
      <c r="G16" t="str">
        <f t="shared" si="4"/>
        <v>35163.491</v>
      </c>
      <c r="H16" s="9">
        <f t="shared" si="5"/>
        <v>2034</v>
      </c>
      <c r="I16" s="21" t="s">
        <v>103</v>
      </c>
      <c r="J16" s="22" t="s">
        <v>104</v>
      </c>
      <c r="K16" s="21">
        <v>2034</v>
      </c>
      <c r="L16" s="21" t="s">
        <v>105</v>
      </c>
      <c r="M16" s="22" t="s">
        <v>88</v>
      </c>
      <c r="N16" s="22"/>
      <c r="O16" s="23" t="s">
        <v>89</v>
      </c>
      <c r="P16" s="23" t="s">
        <v>90</v>
      </c>
    </row>
    <row r="17" spans="1:16" ht="12.75" customHeight="1" x14ac:dyDescent="0.2">
      <c r="A17" s="9" t="str">
        <f t="shared" si="0"/>
        <v> AHSB 7.3.176 </v>
      </c>
      <c r="B17" s="5" t="str">
        <f t="shared" si="1"/>
        <v>I</v>
      </c>
      <c r="C17" s="9">
        <f t="shared" si="2"/>
        <v>36597.35</v>
      </c>
      <c r="D17" t="str">
        <f t="shared" si="3"/>
        <v>vis</v>
      </c>
      <c r="E17">
        <f>VLOOKUP(C17,Active!C$21:E$972,3,FALSE)</f>
        <v>-13383.007361859931</v>
      </c>
      <c r="F17" s="5" t="s">
        <v>76</v>
      </c>
      <c r="G17" t="str">
        <f t="shared" si="4"/>
        <v>36597.350</v>
      </c>
      <c r="H17" s="9">
        <f t="shared" si="5"/>
        <v>3316</v>
      </c>
      <c r="I17" s="21" t="s">
        <v>106</v>
      </c>
      <c r="J17" s="22" t="s">
        <v>107</v>
      </c>
      <c r="K17" s="21">
        <v>3316</v>
      </c>
      <c r="L17" s="21" t="s">
        <v>108</v>
      </c>
      <c r="M17" s="22" t="s">
        <v>88</v>
      </c>
      <c r="N17" s="22"/>
      <c r="O17" s="23" t="s">
        <v>89</v>
      </c>
      <c r="P17" s="23" t="s">
        <v>90</v>
      </c>
    </row>
    <row r="18" spans="1:16" ht="12.75" customHeight="1" x14ac:dyDescent="0.2">
      <c r="A18" s="9" t="str">
        <f t="shared" si="0"/>
        <v> BBS 21 </v>
      </c>
      <c r="B18" s="5" t="str">
        <f t="shared" si="1"/>
        <v>I</v>
      </c>
      <c r="C18" s="9">
        <f t="shared" si="2"/>
        <v>42469.288999999997</v>
      </c>
      <c r="D18" t="str">
        <f t="shared" si="3"/>
        <v>vis</v>
      </c>
      <c r="E18">
        <f>VLOOKUP(C18,Active!C$21:E$972,3,FALSE)</f>
        <v>-8133.0261636845271</v>
      </c>
      <c r="F18" s="5" t="s">
        <v>76</v>
      </c>
      <c r="G18" t="str">
        <f t="shared" si="4"/>
        <v>42469.289</v>
      </c>
      <c r="H18" s="9">
        <f t="shared" si="5"/>
        <v>8566</v>
      </c>
      <c r="I18" s="21" t="s">
        <v>109</v>
      </c>
      <c r="J18" s="22" t="s">
        <v>110</v>
      </c>
      <c r="K18" s="21">
        <v>8566</v>
      </c>
      <c r="L18" s="21" t="s">
        <v>111</v>
      </c>
      <c r="M18" s="22" t="s">
        <v>112</v>
      </c>
      <c r="N18" s="22"/>
      <c r="O18" s="23" t="s">
        <v>113</v>
      </c>
      <c r="P18" s="23" t="s">
        <v>114</v>
      </c>
    </row>
    <row r="19" spans="1:16" ht="12.75" customHeight="1" x14ac:dyDescent="0.2">
      <c r="A19" s="9" t="str">
        <f t="shared" si="0"/>
        <v>BAVM 34 </v>
      </c>
      <c r="B19" s="5" t="str">
        <f t="shared" si="1"/>
        <v>II</v>
      </c>
      <c r="C19" s="9">
        <f t="shared" si="2"/>
        <v>45061.321000000004</v>
      </c>
      <c r="D19" t="str">
        <f t="shared" si="3"/>
        <v>vis</v>
      </c>
      <c r="E19">
        <f>VLOOKUP(C19,Active!C$21:E$972,3,FALSE)</f>
        <v>-5815.5430861067407</v>
      </c>
      <c r="F19" s="5" t="s">
        <v>76</v>
      </c>
      <c r="G19" t="str">
        <f t="shared" si="4"/>
        <v>45061.321</v>
      </c>
      <c r="H19" s="9">
        <f t="shared" si="5"/>
        <v>10883.5</v>
      </c>
      <c r="I19" s="21" t="s">
        <v>115</v>
      </c>
      <c r="J19" s="22" t="s">
        <v>116</v>
      </c>
      <c r="K19" s="21">
        <v>10883.5</v>
      </c>
      <c r="L19" s="21" t="s">
        <v>117</v>
      </c>
      <c r="M19" s="22" t="s">
        <v>112</v>
      </c>
      <c r="N19" s="22"/>
      <c r="O19" s="23" t="s">
        <v>118</v>
      </c>
      <c r="P19" s="24" t="s">
        <v>48</v>
      </c>
    </row>
    <row r="20" spans="1:16" ht="12.75" customHeight="1" x14ac:dyDescent="0.2">
      <c r="A20" s="9" t="str">
        <f t="shared" si="0"/>
        <v>BAVM 36 </v>
      </c>
      <c r="B20" s="5" t="str">
        <f t="shared" si="1"/>
        <v>I</v>
      </c>
      <c r="C20" s="9">
        <f t="shared" si="2"/>
        <v>45387.371500000001</v>
      </c>
      <c r="D20" t="str">
        <f t="shared" si="3"/>
        <v>vis</v>
      </c>
      <c r="E20">
        <f>VLOOKUP(C20,Active!C$21:E$972,3,FALSE)</f>
        <v>-5524.0279673945615</v>
      </c>
      <c r="F20" s="5" t="s">
        <v>76</v>
      </c>
      <c r="G20" t="str">
        <f t="shared" si="4"/>
        <v>45387.3715</v>
      </c>
      <c r="H20" s="9">
        <f t="shared" si="5"/>
        <v>11175</v>
      </c>
      <c r="I20" s="21" t="s">
        <v>119</v>
      </c>
      <c r="J20" s="22" t="s">
        <v>120</v>
      </c>
      <c r="K20" s="21">
        <v>11175</v>
      </c>
      <c r="L20" s="21" t="s">
        <v>121</v>
      </c>
      <c r="M20" s="22" t="s">
        <v>122</v>
      </c>
      <c r="N20" s="22" t="s">
        <v>76</v>
      </c>
      <c r="O20" s="23" t="s">
        <v>123</v>
      </c>
      <c r="P20" s="24" t="s">
        <v>124</v>
      </c>
    </row>
    <row r="21" spans="1:16" ht="12.75" customHeight="1" x14ac:dyDescent="0.2">
      <c r="A21" s="9" t="str">
        <f t="shared" si="0"/>
        <v> VSSC 70.21 </v>
      </c>
      <c r="B21" s="5" t="str">
        <f t="shared" si="1"/>
        <v>II</v>
      </c>
      <c r="C21" s="9">
        <f t="shared" si="2"/>
        <v>46846.375999999997</v>
      </c>
      <c r="D21" t="str">
        <f t="shared" si="3"/>
        <v>vis</v>
      </c>
      <c r="E21">
        <f>VLOOKUP(C21,Active!C$21:E$972,3,FALSE)</f>
        <v>-4219.5617266769241</v>
      </c>
      <c r="F21" s="5" t="s">
        <v>76</v>
      </c>
      <c r="G21" t="str">
        <f t="shared" si="4"/>
        <v>46846.376</v>
      </c>
      <c r="H21" s="9">
        <f t="shared" si="5"/>
        <v>12479.5</v>
      </c>
      <c r="I21" s="21" t="s">
        <v>125</v>
      </c>
      <c r="J21" s="22" t="s">
        <v>126</v>
      </c>
      <c r="K21" s="21">
        <v>12479.5</v>
      </c>
      <c r="L21" s="21" t="s">
        <v>127</v>
      </c>
      <c r="M21" s="22" t="s">
        <v>112</v>
      </c>
      <c r="N21" s="22"/>
      <c r="O21" s="23" t="s">
        <v>128</v>
      </c>
      <c r="P21" s="23" t="s">
        <v>129</v>
      </c>
    </row>
    <row r="22" spans="1:16" ht="12.75" customHeight="1" x14ac:dyDescent="0.2">
      <c r="A22" s="9" t="str">
        <f t="shared" si="0"/>
        <v>BAVM 50 </v>
      </c>
      <c r="B22" s="5" t="str">
        <f t="shared" si="1"/>
        <v>II</v>
      </c>
      <c r="C22" s="9">
        <f t="shared" si="2"/>
        <v>47176.364999999998</v>
      </c>
      <c r="D22" t="str">
        <f t="shared" si="3"/>
        <v>vis</v>
      </c>
      <c r="E22">
        <f>VLOOKUP(C22,Active!C$21:E$972,3,FALSE)</f>
        <v>-3924.5252752415959</v>
      </c>
      <c r="F22" s="5" t="s">
        <v>76</v>
      </c>
      <c r="G22" t="str">
        <f t="shared" si="4"/>
        <v>47176.365</v>
      </c>
      <c r="H22" s="9">
        <f t="shared" si="5"/>
        <v>12774.5</v>
      </c>
      <c r="I22" s="21" t="s">
        <v>130</v>
      </c>
      <c r="J22" s="22" t="s">
        <v>131</v>
      </c>
      <c r="K22" s="21">
        <v>12774.5</v>
      </c>
      <c r="L22" s="21" t="s">
        <v>132</v>
      </c>
      <c r="M22" s="22" t="s">
        <v>88</v>
      </c>
      <c r="N22" s="22"/>
      <c r="O22" s="23" t="s">
        <v>133</v>
      </c>
      <c r="P22" s="24" t="s">
        <v>134</v>
      </c>
    </row>
    <row r="23" spans="1:16" ht="12.75" customHeight="1" x14ac:dyDescent="0.2">
      <c r="A23" s="9" t="str">
        <f t="shared" si="0"/>
        <v>BAVM 60 </v>
      </c>
      <c r="B23" s="5" t="str">
        <f t="shared" si="1"/>
        <v>I</v>
      </c>
      <c r="C23" s="9">
        <f t="shared" si="2"/>
        <v>48682.389900000002</v>
      </c>
      <c r="D23" t="str">
        <f t="shared" si="3"/>
        <v>vis</v>
      </c>
      <c r="E23">
        <f>VLOOKUP(C23,Active!C$21:E$972,3,FALSE)</f>
        <v>-2578.0190514909718</v>
      </c>
      <c r="F23" s="5" t="s">
        <v>76</v>
      </c>
      <c r="G23" t="str">
        <f t="shared" si="4"/>
        <v>48682.3899</v>
      </c>
      <c r="H23" s="9">
        <f t="shared" si="5"/>
        <v>14121</v>
      </c>
      <c r="I23" s="21" t="s">
        <v>135</v>
      </c>
      <c r="J23" s="22" t="s">
        <v>136</v>
      </c>
      <c r="K23" s="21">
        <v>14121</v>
      </c>
      <c r="L23" s="21" t="s">
        <v>137</v>
      </c>
      <c r="M23" s="22" t="s">
        <v>122</v>
      </c>
      <c r="N23" s="22" t="s">
        <v>47</v>
      </c>
      <c r="O23" s="23" t="s">
        <v>123</v>
      </c>
      <c r="P23" s="24" t="s">
        <v>55</v>
      </c>
    </row>
    <row r="24" spans="1:16" ht="12.75" customHeight="1" x14ac:dyDescent="0.2">
      <c r="A24" s="9" t="str">
        <f t="shared" si="0"/>
        <v> BBS 106 </v>
      </c>
      <c r="B24" s="5" t="str">
        <f t="shared" si="1"/>
        <v>II</v>
      </c>
      <c r="C24" s="9">
        <f t="shared" si="2"/>
        <v>49423.375</v>
      </c>
      <c r="D24" t="str">
        <f t="shared" si="3"/>
        <v>vis</v>
      </c>
      <c r="E24">
        <f>VLOOKUP(C24,Active!C$21:E$972,3,FALSE)</f>
        <v>-1915.5193485601151</v>
      </c>
      <c r="F24" s="5" t="s">
        <v>76</v>
      </c>
      <c r="G24" t="str">
        <f t="shared" si="4"/>
        <v>49423.375</v>
      </c>
      <c r="H24" s="9">
        <f t="shared" si="5"/>
        <v>14783.5</v>
      </c>
      <c r="I24" s="21" t="s">
        <v>138</v>
      </c>
      <c r="J24" s="22" t="s">
        <v>139</v>
      </c>
      <c r="K24" s="21">
        <v>14783.5</v>
      </c>
      <c r="L24" s="21" t="s">
        <v>96</v>
      </c>
      <c r="M24" s="22" t="s">
        <v>122</v>
      </c>
      <c r="N24" s="22" t="s">
        <v>47</v>
      </c>
      <c r="O24" s="23" t="s">
        <v>140</v>
      </c>
      <c r="P24" s="23" t="s">
        <v>141</v>
      </c>
    </row>
    <row r="25" spans="1:16" ht="12.75" customHeight="1" x14ac:dyDescent="0.2">
      <c r="A25" s="9" t="str">
        <f t="shared" si="0"/>
        <v>IBVS 5592 </v>
      </c>
      <c r="B25" s="5" t="str">
        <f t="shared" si="1"/>
        <v>II</v>
      </c>
      <c r="C25" s="9">
        <f t="shared" si="2"/>
        <v>53094.2235</v>
      </c>
      <c r="D25" t="str">
        <f t="shared" si="3"/>
        <v>vis</v>
      </c>
      <c r="E25">
        <f>VLOOKUP(C25,Active!C$21:E$972,3,FALSE)</f>
        <v>1366.5116136740614</v>
      </c>
      <c r="F25" s="5" t="s">
        <v>76</v>
      </c>
      <c r="G25" t="str">
        <f t="shared" si="4"/>
        <v>53094.2235</v>
      </c>
      <c r="H25" s="9">
        <f t="shared" si="5"/>
        <v>18065.5</v>
      </c>
      <c r="I25" s="21" t="s">
        <v>142</v>
      </c>
      <c r="J25" s="22" t="s">
        <v>143</v>
      </c>
      <c r="K25" s="21">
        <v>18065.5</v>
      </c>
      <c r="L25" s="21" t="s">
        <v>144</v>
      </c>
      <c r="M25" s="22" t="s">
        <v>122</v>
      </c>
      <c r="N25" s="22" t="s">
        <v>145</v>
      </c>
      <c r="O25" s="23" t="s">
        <v>146</v>
      </c>
      <c r="P25" s="24" t="s">
        <v>147</v>
      </c>
    </row>
    <row r="26" spans="1:16" ht="12.75" customHeight="1" x14ac:dyDescent="0.2">
      <c r="A26" s="9" t="str">
        <f t="shared" si="0"/>
        <v>IBVS 5672 </v>
      </c>
      <c r="B26" s="5" t="str">
        <f t="shared" si="1"/>
        <v>II</v>
      </c>
      <c r="C26" s="9">
        <f t="shared" si="2"/>
        <v>53382.786999999997</v>
      </c>
      <c r="D26" t="str">
        <f t="shared" si="3"/>
        <v>vis</v>
      </c>
      <c r="E26">
        <f>VLOOKUP(C26,Active!C$21:E$972,3,FALSE)</f>
        <v>1624.5103683409047</v>
      </c>
      <c r="F26" s="5" t="s">
        <v>76</v>
      </c>
      <c r="G26" t="str">
        <f t="shared" si="4"/>
        <v>53382.787</v>
      </c>
      <c r="H26" s="9">
        <f t="shared" si="5"/>
        <v>18323.5</v>
      </c>
      <c r="I26" s="21" t="s">
        <v>148</v>
      </c>
      <c r="J26" s="22" t="s">
        <v>149</v>
      </c>
      <c r="K26" s="21">
        <v>18323.5</v>
      </c>
      <c r="L26" s="21" t="s">
        <v>150</v>
      </c>
      <c r="M26" s="22" t="s">
        <v>122</v>
      </c>
      <c r="N26" s="22" t="s">
        <v>145</v>
      </c>
      <c r="O26" s="23" t="s">
        <v>151</v>
      </c>
      <c r="P26" s="24" t="s">
        <v>152</v>
      </c>
    </row>
    <row r="27" spans="1:16" ht="12.75" customHeight="1" x14ac:dyDescent="0.2">
      <c r="A27" s="9" t="str">
        <f t="shared" si="0"/>
        <v>BAVM 178 </v>
      </c>
      <c r="B27" s="5" t="str">
        <f t="shared" si="1"/>
        <v>I</v>
      </c>
      <c r="C27" s="9">
        <f t="shared" si="2"/>
        <v>53715.532399999996</v>
      </c>
      <c r="D27" t="str">
        <f t="shared" si="3"/>
        <v>vis</v>
      </c>
      <c r="E27">
        <f>VLOOKUP(C27,Active!C$21:E$972,3,FALSE)</f>
        <v>1922.0112609386231</v>
      </c>
      <c r="F27" s="5" t="s">
        <v>76</v>
      </c>
      <c r="G27" t="str">
        <f t="shared" si="4"/>
        <v>53715.5324</v>
      </c>
      <c r="H27" s="9">
        <f t="shared" si="5"/>
        <v>18621</v>
      </c>
      <c r="I27" s="21" t="s">
        <v>153</v>
      </c>
      <c r="J27" s="22" t="s">
        <v>154</v>
      </c>
      <c r="K27" s="21">
        <v>18621</v>
      </c>
      <c r="L27" s="21" t="s">
        <v>155</v>
      </c>
      <c r="M27" s="22" t="s">
        <v>156</v>
      </c>
      <c r="N27" s="22" t="s">
        <v>157</v>
      </c>
      <c r="O27" s="23" t="s">
        <v>158</v>
      </c>
      <c r="P27" s="24" t="s">
        <v>159</v>
      </c>
    </row>
    <row r="28" spans="1:16" ht="12.75" customHeight="1" x14ac:dyDescent="0.2">
      <c r="A28" s="9" t="str">
        <f t="shared" si="0"/>
        <v>BAVM 178 </v>
      </c>
      <c r="B28" s="5" t="str">
        <f t="shared" si="1"/>
        <v>I</v>
      </c>
      <c r="C28" s="9">
        <f t="shared" si="2"/>
        <v>53780.406499999997</v>
      </c>
      <c r="D28" t="str">
        <f t="shared" si="3"/>
        <v>vis</v>
      </c>
      <c r="E28">
        <f>VLOOKUP(C28,Active!C$21:E$972,3,FALSE)</f>
        <v>1980.0138739168158</v>
      </c>
      <c r="F28" s="5" t="s">
        <v>76</v>
      </c>
      <c r="G28" t="str">
        <f t="shared" si="4"/>
        <v>53780.4065</v>
      </c>
      <c r="H28" s="9">
        <f t="shared" si="5"/>
        <v>18679</v>
      </c>
      <c r="I28" s="21" t="s">
        <v>160</v>
      </c>
      <c r="J28" s="22" t="s">
        <v>161</v>
      </c>
      <c r="K28" s="21">
        <v>18679</v>
      </c>
      <c r="L28" s="21" t="s">
        <v>162</v>
      </c>
      <c r="M28" s="22" t="s">
        <v>156</v>
      </c>
      <c r="N28" s="22" t="s">
        <v>163</v>
      </c>
      <c r="O28" s="23" t="s">
        <v>123</v>
      </c>
      <c r="P28" s="24" t="s">
        <v>159</v>
      </c>
    </row>
    <row r="29" spans="1:16" ht="12.75" customHeight="1" x14ac:dyDescent="0.2">
      <c r="A29" s="9" t="str">
        <f t="shared" si="0"/>
        <v>BAVM 201 </v>
      </c>
      <c r="B29" s="5" t="str">
        <f t="shared" si="1"/>
        <v>I</v>
      </c>
      <c r="C29" s="9">
        <f t="shared" si="2"/>
        <v>54506.296699999999</v>
      </c>
      <c r="D29" t="str">
        <f t="shared" si="3"/>
        <v>vis</v>
      </c>
      <c r="E29">
        <f>VLOOKUP(C29,Active!C$21:E$972,3,FALSE)</f>
        <v>2629.0175338560271</v>
      </c>
      <c r="F29" s="5" t="s">
        <v>76</v>
      </c>
      <c r="G29" t="str">
        <f t="shared" si="4"/>
        <v>54506.2967</v>
      </c>
      <c r="H29" s="9">
        <f t="shared" si="5"/>
        <v>19328</v>
      </c>
      <c r="I29" s="21" t="s">
        <v>164</v>
      </c>
      <c r="J29" s="22" t="s">
        <v>165</v>
      </c>
      <c r="K29" s="21" t="s">
        <v>166</v>
      </c>
      <c r="L29" s="21" t="s">
        <v>167</v>
      </c>
      <c r="M29" s="22" t="s">
        <v>156</v>
      </c>
      <c r="N29" s="22" t="s">
        <v>163</v>
      </c>
      <c r="O29" s="23" t="s">
        <v>133</v>
      </c>
      <c r="P29" s="24" t="s">
        <v>168</v>
      </c>
    </row>
    <row r="30" spans="1:16" ht="12.75" customHeight="1" x14ac:dyDescent="0.2">
      <c r="A30" s="9" t="str">
        <f t="shared" si="0"/>
        <v>BAVM 201 </v>
      </c>
      <c r="B30" s="5" t="str">
        <f t="shared" si="1"/>
        <v>I</v>
      </c>
      <c r="C30" s="9">
        <f t="shared" si="2"/>
        <v>54507.414199999999</v>
      </c>
      <c r="D30" t="str">
        <f t="shared" si="3"/>
        <v>vis</v>
      </c>
      <c r="E30">
        <f>VLOOKUP(C30,Active!C$21:E$972,3,FALSE)</f>
        <v>2630.016667871037</v>
      </c>
      <c r="F30" s="5" t="s">
        <v>76</v>
      </c>
      <c r="G30" t="str">
        <f t="shared" si="4"/>
        <v>54507.4142</v>
      </c>
      <c r="H30" s="9">
        <f t="shared" si="5"/>
        <v>19329</v>
      </c>
      <c r="I30" s="21" t="s">
        <v>169</v>
      </c>
      <c r="J30" s="22" t="s">
        <v>170</v>
      </c>
      <c r="K30" s="21" t="s">
        <v>171</v>
      </c>
      <c r="L30" s="21" t="s">
        <v>172</v>
      </c>
      <c r="M30" s="22" t="s">
        <v>156</v>
      </c>
      <c r="N30" s="22" t="s">
        <v>76</v>
      </c>
      <c r="O30" s="23" t="s">
        <v>173</v>
      </c>
      <c r="P30" s="24" t="s">
        <v>168</v>
      </c>
    </row>
    <row r="31" spans="1:16" ht="12.75" customHeight="1" x14ac:dyDescent="0.2">
      <c r="A31" s="9" t="str">
        <f t="shared" si="0"/>
        <v>BAVM 209 </v>
      </c>
      <c r="B31" s="5" t="str">
        <f t="shared" si="1"/>
        <v>I</v>
      </c>
      <c r="C31" s="9">
        <f t="shared" si="2"/>
        <v>54847.431600000004</v>
      </c>
      <c r="D31" t="str">
        <f t="shared" si="3"/>
        <v>vis</v>
      </c>
      <c r="E31">
        <f>VLOOKUP(C31,Active!C$21:E$972,3,FALSE)</f>
        <v>2934.019307723479</v>
      </c>
      <c r="F31" s="5" t="s">
        <v>76</v>
      </c>
      <c r="G31" t="str">
        <f t="shared" si="4"/>
        <v>54847.4316</v>
      </c>
      <c r="H31" s="9">
        <f t="shared" si="5"/>
        <v>19633</v>
      </c>
      <c r="I31" s="21" t="s">
        <v>174</v>
      </c>
      <c r="J31" s="22" t="s">
        <v>175</v>
      </c>
      <c r="K31" s="21" t="s">
        <v>176</v>
      </c>
      <c r="L31" s="21" t="s">
        <v>177</v>
      </c>
      <c r="M31" s="22" t="s">
        <v>156</v>
      </c>
      <c r="N31" s="22" t="s">
        <v>163</v>
      </c>
      <c r="O31" s="23" t="s">
        <v>123</v>
      </c>
      <c r="P31" s="24" t="s">
        <v>178</v>
      </c>
    </row>
    <row r="32" spans="1:16" ht="12.75" customHeight="1" x14ac:dyDescent="0.2">
      <c r="A32" s="9" t="str">
        <f t="shared" si="0"/>
        <v>IBVS 5929 </v>
      </c>
      <c r="B32" s="5" t="str">
        <f t="shared" si="1"/>
        <v>II</v>
      </c>
      <c r="C32" s="9">
        <f t="shared" si="2"/>
        <v>54882.663099999998</v>
      </c>
      <c r="D32" t="str">
        <f t="shared" si="3"/>
        <v>vis</v>
      </c>
      <c r="E32">
        <f>VLOOKUP(C32,Active!C$21:E$972,3,FALSE)</f>
        <v>2965.5190751058526</v>
      </c>
      <c r="F32" s="5" t="s">
        <v>76</v>
      </c>
      <c r="G32" t="str">
        <f t="shared" si="4"/>
        <v>54882.6631</v>
      </c>
      <c r="H32" s="9">
        <f t="shared" si="5"/>
        <v>19664.5</v>
      </c>
      <c r="I32" s="21" t="s">
        <v>179</v>
      </c>
      <c r="J32" s="22" t="s">
        <v>180</v>
      </c>
      <c r="K32" s="21" t="s">
        <v>181</v>
      </c>
      <c r="L32" s="21" t="s">
        <v>182</v>
      </c>
      <c r="M32" s="22" t="s">
        <v>156</v>
      </c>
      <c r="N32" s="22" t="s">
        <v>80</v>
      </c>
      <c r="O32" s="23" t="s">
        <v>151</v>
      </c>
      <c r="P32" s="24" t="s">
        <v>183</v>
      </c>
    </row>
    <row r="33" spans="1:16" ht="12.75" customHeight="1" x14ac:dyDescent="0.2">
      <c r="A33" s="9" t="str">
        <f t="shared" si="0"/>
        <v>IBVS 5894 </v>
      </c>
      <c r="B33" s="5" t="str">
        <f t="shared" si="1"/>
        <v>I</v>
      </c>
      <c r="C33" s="9">
        <f t="shared" si="2"/>
        <v>54887.700599999996</v>
      </c>
      <c r="D33" t="str">
        <f t="shared" si="3"/>
        <v>vis</v>
      </c>
      <c r="E33">
        <f>VLOOKUP(C33,Active!C$21:E$972,3,FALSE)</f>
        <v>2970.0230013703795</v>
      </c>
      <c r="F33" s="5" t="s">
        <v>76</v>
      </c>
      <c r="G33" t="str">
        <f t="shared" si="4"/>
        <v>54887.7006</v>
      </c>
      <c r="H33" s="9">
        <f t="shared" si="5"/>
        <v>19669</v>
      </c>
      <c r="I33" s="21" t="s">
        <v>184</v>
      </c>
      <c r="J33" s="22" t="s">
        <v>185</v>
      </c>
      <c r="K33" s="21" t="s">
        <v>186</v>
      </c>
      <c r="L33" s="21" t="s">
        <v>187</v>
      </c>
      <c r="M33" s="22" t="s">
        <v>156</v>
      </c>
      <c r="N33" s="22" t="s">
        <v>76</v>
      </c>
      <c r="O33" s="23" t="s">
        <v>113</v>
      </c>
      <c r="P33" s="24" t="s">
        <v>188</v>
      </c>
    </row>
    <row r="34" spans="1:16" ht="12.75" customHeight="1" x14ac:dyDescent="0.2">
      <c r="A34" s="9" t="str">
        <f t="shared" si="0"/>
        <v>IBVS 6092 </v>
      </c>
      <c r="B34" s="5" t="str">
        <f t="shared" si="1"/>
        <v>II</v>
      </c>
      <c r="C34" s="9">
        <f t="shared" si="2"/>
        <v>56299.771200000003</v>
      </c>
      <c r="D34" t="str">
        <f t="shared" si="3"/>
        <v>vis</v>
      </c>
      <c r="E34">
        <f>VLOOKUP(C34,Active!C$21:E$972,3,FALSE)</f>
        <v>4232.5265969452475</v>
      </c>
      <c r="F34" s="5" t="s">
        <v>76</v>
      </c>
      <c r="G34" t="str">
        <f t="shared" si="4"/>
        <v>56299.7712</v>
      </c>
      <c r="H34" s="9">
        <f t="shared" si="5"/>
        <v>20931.5</v>
      </c>
      <c r="I34" s="21" t="s">
        <v>189</v>
      </c>
      <c r="J34" s="22" t="s">
        <v>190</v>
      </c>
      <c r="K34" s="21" t="s">
        <v>191</v>
      </c>
      <c r="L34" s="21" t="s">
        <v>192</v>
      </c>
      <c r="M34" s="22" t="s">
        <v>156</v>
      </c>
      <c r="N34" s="22" t="s">
        <v>80</v>
      </c>
      <c r="O34" s="23" t="s">
        <v>151</v>
      </c>
      <c r="P34" s="24" t="s">
        <v>193</v>
      </c>
    </row>
    <row r="35" spans="1:16" ht="12.75" customHeight="1" x14ac:dyDescent="0.2">
      <c r="A35" s="9" t="str">
        <f t="shared" si="0"/>
        <v>BAVM 239 </v>
      </c>
      <c r="B35" s="5" t="str">
        <f t="shared" si="1"/>
        <v>I</v>
      </c>
      <c r="C35" s="9">
        <f t="shared" si="2"/>
        <v>57074.320299999999</v>
      </c>
      <c r="D35" t="str">
        <f t="shared" si="3"/>
        <v>vis</v>
      </c>
      <c r="E35">
        <f>VLOOKUP(C35,Active!C$21:E$972,3,FALSE)</f>
        <v>4925.0351894329533</v>
      </c>
      <c r="F35" s="5" t="s">
        <v>76</v>
      </c>
      <c r="G35" t="str">
        <f t="shared" si="4"/>
        <v>57074.3203</v>
      </c>
      <c r="H35" s="9">
        <f t="shared" si="5"/>
        <v>21624</v>
      </c>
      <c r="I35" s="21" t="s">
        <v>194</v>
      </c>
      <c r="J35" s="22" t="s">
        <v>195</v>
      </c>
      <c r="K35" s="21" t="s">
        <v>196</v>
      </c>
      <c r="L35" s="21" t="s">
        <v>197</v>
      </c>
      <c r="M35" s="22" t="s">
        <v>156</v>
      </c>
      <c r="N35" s="22" t="s">
        <v>163</v>
      </c>
      <c r="O35" s="23" t="s">
        <v>123</v>
      </c>
      <c r="P35" s="24" t="s">
        <v>198</v>
      </c>
    </row>
    <row r="36" spans="1:16" ht="12.75" customHeight="1" x14ac:dyDescent="0.2">
      <c r="A36" s="9" t="str">
        <f t="shared" si="0"/>
        <v>BAVM 34 </v>
      </c>
      <c r="B36" s="5" t="str">
        <f t="shared" si="1"/>
        <v>II</v>
      </c>
      <c r="C36" s="9">
        <f t="shared" si="2"/>
        <v>45061.319000000003</v>
      </c>
      <c r="D36" t="str">
        <f t="shared" si="3"/>
        <v>vis</v>
      </c>
      <c r="E36">
        <f>VLOOKUP(C36,Active!C$21:E$972,3,FALSE)</f>
        <v>-5815.5448742660528</v>
      </c>
      <c r="F36" s="5" t="s">
        <v>76</v>
      </c>
      <c r="G36" t="str">
        <f t="shared" si="4"/>
        <v>45061.319</v>
      </c>
      <c r="H36" s="9">
        <f t="shared" si="5"/>
        <v>10883.5</v>
      </c>
      <c r="I36" s="21" t="s">
        <v>199</v>
      </c>
      <c r="J36" s="22" t="s">
        <v>200</v>
      </c>
      <c r="K36" s="21">
        <v>10883.5</v>
      </c>
      <c r="L36" s="21" t="s">
        <v>201</v>
      </c>
      <c r="M36" s="22" t="s">
        <v>112</v>
      </c>
      <c r="N36" s="22"/>
      <c r="O36" s="23" t="s">
        <v>202</v>
      </c>
      <c r="P36" s="24" t="s">
        <v>48</v>
      </c>
    </row>
    <row r="37" spans="1:16" ht="12.75" customHeight="1" x14ac:dyDescent="0.2">
      <c r="A37" s="9" t="str">
        <f t="shared" si="0"/>
        <v>BAVM 60 </v>
      </c>
      <c r="B37" s="5" t="str">
        <f t="shared" si="1"/>
        <v>I</v>
      </c>
      <c r="C37" s="9">
        <f t="shared" si="2"/>
        <v>48682.390899999999</v>
      </c>
      <c r="D37" t="str">
        <f t="shared" si="3"/>
        <v>vis</v>
      </c>
      <c r="E37">
        <f>VLOOKUP(C37,Active!C$21:E$972,3,FALSE)</f>
        <v>-2578.0181574113194</v>
      </c>
      <c r="F37" s="5" t="s">
        <v>76</v>
      </c>
      <c r="G37" t="str">
        <f t="shared" si="4"/>
        <v>48682.3909</v>
      </c>
      <c r="H37" s="9">
        <f t="shared" si="5"/>
        <v>14121</v>
      </c>
      <c r="I37" s="21" t="s">
        <v>203</v>
      </c>
      <c r="J37" s="22" t="s">
        <v>204</v>
      </c>
      <c r="K37" s="21">
        <v>14121</v>
      </c>
      <c r="L37" s="21" t="s">
        <v>205</v>
      </c>
      <c r="M37" s="22" t="s">
        <v>122</v>
      </c>
      <c r="N37" s="22" t="s">
        <v>206</v>
      </c>
      <c r="O37" s="23" t="s">
        <v>123</v>
      </c>
      <c r="P37" s="24" t="s">
        <v>55</v>
      </c>
    </row>
    <row r="38" spans="1:16" ht="12.75" customHeight="1" x14ac:dyDescent="0.2">
      <c r="A38" s="9" t="str">
        <f t="shared" si="0"/>
        <v>BAVM 171 </v>
      </c>
      <c r="B38" s="5" t="str">
        <f t="shared" si="1"/>
        <v>I</v>
      </c>
      <c r="C38" s="9">
        <f t="shared" si="2"/>
        <v>53007.523999999998</v>
      </c>
      <c r="D38" t="str">
        <f t="shared" si="3"/>
        <v>vis</v>
      </c>
      <c r="E38">
        <f>VLOOKUP(C38,Active!C$21:E$972,3,FALSE)</f>
        <v>1288.9953545829467</v>
      </c>
      <c r="F38" s="5" t="s">
        <v>76</v>
      </c>
      <c r="G38" t="str">
        <f t="shared" si="4"/>
        <v>53007.524</v>
      </c>
      <c r="H38" s="9">
        <f t="shared" si="5"/>
        <v>17988</v>
      </c>
      <c r="I38" s="21" t="s">
        <v>207</v>
      </c>
      <c r="J38" s="22" t="s">
        <v>208</v>
      </c>
      <c r="K38" s="21">
        <v>17988</v>
      </c>
      <c r="L38" s="21" t="s">
        <v>99</v>
      </c>
      <c r="M38" s="22" t="s">
        <v>112</v>
      </c>
      <c r="N38" s="22"/>
      <c r="O38" s="23" t="s">
        <v>209</v>
      </c>
      <c r="P38" s="24" t="s">
        <v>60</v>
      </c>
    </row>
    <row r="39" spans="1:16" ht="12.75" customHeight="1" x14ac:dyDescent="0.2">
      <c r="A39" s="9" t="str">
        <f t="shared" si="0"/>
        <v>VSB 43 </v>
      </c>
      <c r="B39" s="5" t="str">
        <f t="shared" si="1"/>
        <v>I</v>
      </c>
      <c r="C39" s="9">
        <f t="shared" si="2"/>
        <v>53354.265899999999</v>
      </c>
      <c r="D39" t="str">
        <f t="shared" si="3"/>
        <v>vis</v>
      </c>
      <c r="E39">
        <f>VLOOKUP(C39,Active!C$21:E$972,3,FALSE)</f>
        <v>1599.0102330787247</v>
      </c>
      <c r="F39" s="5" t="s">
        <v>76</v>
      </c>
      <c r="G39" t="str">
        <f t="shared" si="4"/>
        <v>53354.2659</v>
      </c>
      <c r="H39" s="9">
        <f t="shared" si="5"/>
        <v>18298</v>
      </c>
      <c r="I39" s="21" t="s">
        <v>210</v>
      </c>
      <c r="J39" s="22" t="s">
        <v>211</v>
      </c>
      <c r="K39" s="21">
        <v>18298</v>
      </c>
      <c r="L39" s="21" t="s">
        <v>212</v>
      </c>
      <c r="M39" s="22" t="s">
        <v>122</v>
      </c>
      <c r="N39" s="22" t="s">
        <v>145</v>
      </c>
      <c r="O39" s="23" t="s">
        <v>213</v>
      </c>
      <c r="P39" s="24" t="s">
        <v>62</v>
      </c>
    </row>
    <row r="40" spans="1:16" ht="12.75" customHeight="1" x14ac:dyDescent="0.2">
      <c r="A40" s="9" t="str">
        <f t="shared" si="0"/>
        <v>VSB 46 </v>
      </c>
      <c r="B40" s="5" t="str">
        <f t="shared" si="1"/>
        <v>I</v>
      </c>
      <c r="C40" s="9">
        <f t="shared" si="2"/>
        <v>54448.112000000001</v>
      </c>
      <c r="D40" t="str">
        <f t="shared" si="3"/>
        <v>vis</v>
      </c>
      <c r="E40">
        <f>VLOOKUP(C40,Active!C$21:E$972,3,FALSE)</f>
        <v>2576.9957773252686</v>
      </c>
      <c r="F40" s="5" t="s">
        <v>76</v>
      </c>
      <c r="G40" t="str">
        <f t="shared" si="4"/>
        <v>54448.112</v>
      </c>
      <c r="H40" s="9">
        <f t="shared" si="5"/>
        <v>19276</v>
      </c>
      <c r="I40" s="21" t="s">
        <v>214</v>
      </c>
      <c r="J40" s="22" t="s">
        <v>215</v>
      </c>
      <c r="K40" s="21" t="s">
        <v>216</v>
      </c>
      <c r="L40" s="21" t="s">
        <v>217</v>
      </c>
      <c r="M40" s="22" t="s">
        <v>112</v>
      </c>
      <c r="N40" s="22"/>
      <c r="O40" s="23" t="s">
        <v>218</v>
      </c>
      <c r="P40" s="24" t="s">
        <v>65</v>
      </c>
    </row>
    <row r="41" spans="1:16" ht="12.75" customHeight="1" x14ac:dyDescent="0.2">
      <c r="A41" s="9" t="str">
        <f t="shared" si="0"/>
        <v>VSB 46 </v>
      </c>
      <c r="B41" s="5" t="str">
        <f t="shared" si="1"/>
        <v>I</v>
      </c>
      <c r="C41" s="9">
        <f t="shared" si="2"/>
        <v>54449.235999999997</v>
      </c>
      <c r="D41" t="str">
        <f t="shared" si="3"/>
        <v>vis</v>
      </c>
      <c r="E41">
        <f>VLOOKUP(C41,Active!C$21:E$972,3,FALSE)</f>
        <v>2578.0007228580353</v>
      </c>
      <c r="F41" s="5" t="s">
        <v>76</v>
      </c>
      <c r="G41" t="str">
        <f t="shared" si="4"/>
        <v>54449.236</v>
      </c>
      <c r="H41" s="9">
        <f t="shared" si="5"/>
        <v>19277</v>
      </c>
      <c r="I41" s="21" t="s">
        <v>219</v>
      </c>
      <c r="J41" s="22" t="s">
        <v>220</v>
      </c>
      <c r="K41" s="21" t="s">
        <v>221</v>
      </c>
      <c r="L41" s="21" t="s">
        <v>222</v>
      </c>
      <c r="M41" s="22" t="s">
        <v>112</v>
      </c>
      <c r="N41" s="22"/>
      <c r="O41" s="23" t="s">
        <v>218</v>
      </c>
      <c r="P41" s="24" t="s">
        <v>65</v>
      </c>
    </row>
    <row r="42" spans="1:16" ht="12.75" customHeight="1" x14ac:dyDescent="0.2">
      <c r="A42" s="9" t="str">
        <f t="shared" si="0"/>
        <v>BAVM 203 </v>
      </c>
      <c r="B42" s="5" t="str">
        <f t="shared" si="1"/>
        <v>I</v>
      </c>
      <c r="C42" s="9">
        <f t="shared" si="2"/>
        <v>54506.296999999999</v>
      </c>
      <c r="D42" t="str">
        <f t="shared" si="3"/>
        <v>vis</v>
      </c>
      <c r="E42">
        <f>VLOOKUP(C42,Active!C$21:E$972,3,FALSE)</f>
        <v>2629.0178020799235</v>
      </c>
      <c r="F42" s="5" t="s">
        <v>76</v>
      </c>
      <c r="G42" t="str">
        <f t="shared" si="4"/>
        <v>54506.297</v>
      </c>
      <c r="H42" s="9">
        <f t="shared" si="5"/>
        <v>19328</v>
      </c>
      <c r="I42" s="21" t="s">
        <v>223</v>
      </c>
      <c r="J42" s="22" t="s">
        <v>165</v>
      </c>
      <c r="K42" s="21" t="s">
        <v>166</v>
      </c>
      <c r="L42" s="21" t="s">
        <v>224</v>
      </c>
      <c r="M42" s="22" t="s">
        <v>156</v>
      </c>
      <c r="N42" s="22" t="s">
        <v>157</v>
      </c>
      <c r="O42" s="23" t="s">
        <v>225</v>
      </c>
      <c r="P42" s="24" t="s">
        <v>67</v>
      </c>
    </row>
    <row r="43" spans="1:16" ht="12.75" customHeight="1" x14ac:dyDescent="0.2">
      <c r="A43" s="9" t="str">
        <f t="shared" si="0"/>
        <v>BAVM 203 </v>
      </c>
      <c r="B43" s="5" t="str">
        <f t="shared" si="1"/>
        <v>II</v>
      </c>
      <c r="C43" s="9">
        <f t="shared" si="2"/>
        <v>54815.556900000003</v>
      </c>
      <c r="D43" t="str">
        <f t="shared" si="3"/>
        <v>vis</v>
      </c>
      <c r="E43">
        <f>VLOOKUP(C43,Active!C$21:E$972,3,FALSE)</f>
        <v>2905.5207869286473</v>
      </c>
      <c r="F43" s="5" t="s">
        <v>76</v>
      </c>
      <c r="G43" t="str">
        <f t="shared" si="4"/>
        <v>54815.5569</v>
      </c>
      <c r="H43" s="9">
        <f t="shared" si="5"/>
        <v>19604.5</v>
      </c>
      <c r="I43" s="21" t="s">
        <v>226</v>
      </c>
      <c r="J43" s="22" t="s">
        <v>227</v>
      </c>
      <c r="K43" s="21" t="s">
        <v>228</v>
      </c>
      <c r="L43" s="21" t="s">
        <v>229</v>
      </c>
      <c r="M43" s="22" t="s">
        <v>156</v>
      </c>
      <c r="N43" s="22" t="s">
        <v>163</v>
      </c>
      <c r="O43" s="23" t="s">
        <v>123</v>
      </c>
      <c r="P43" s="24" t="s">
        <v>67</v>
      </c>
    </row>
    <row r="44" spans="1:16" ht="12.75" customHeight="1" x14ac:dyDescent="0.2">
      <c r="A44" s="9" t="str">
        <f t="shared" si="0"/>
        <v>VSB 59 </v>
      </c>
      <c r="B44" s="5" t="str">
        <f t="shared" si="1"/>
        <v>I</v>
      </c>
      <c r="C44" s="9">
        <f t="shared" si="2"/>
        <v>57015.040699999998</v>
      </c>
      <c r="D44" t="str">
        <f t="shared" si="3"/>
        <v>vis</v>
      </c>
      <c r="E44">
        <f>VLOOKUP(C44,Active!C$21:E$972,3,FALSE)</f>
        <v>4872.0345050873957</v>
      </c>
      <c r="F44" s="5" t="s">
        <v>76</v>
      </c>
      <c r="G44" t="str">
        <f t="shared" si="4"/>
        <v>57015.0407</v>
      </c>
      <c r="H44" s="9">
        <f t="shared" si="5"/>
        <v>21571</v>
      </c>
      <c r="I44" s="21" t="s">
        <v>230</v>
      </c>
      <c r="J44" s="22" t="s">
        <v>231</v>
      </c>
      <c r="K44" s="21" t="s">
        <v>232</v>
      </c>
      <c r="L44" s="21" t="s">
        <v>233</v>
      </c>
      <c r="M44" s="22" t="s">
        <v>156</v>
      </c>
      <c r="N44" s="22" t="s">
        <v>76</v>
      </c>
      <c r="O44" s="23" t="s">
        <v>234</v>
      </c>
      <c r="P44" s="24" t="s">
        <v>72</v>
      </c>
    </row>
    <row r="45" spans="1:16" ht="12.75" customHeight="1" x14ac:dyDescent="0.2">
      <c r="A45" s="9" t="str">
        <f t="shared" si="0"/>
        <v>BAVM 241 (=IBVS 6157) </v>
      </c>
      <c r="B45" s="5" t="str">
        <f t="shared" si="1"/>
        <v>II</v>
      </c>
      <c r="C45" s="9">
        <f t="shared" si="2"/>
        <v>57070.402800000003</v>
      </c>
      <c r="D45" t="str">
        <f t="shared" si="3"/>
        <v>vis</v>
      </c>
      <c r="E45">
        <f>VLOOKUP(C45,Active!C$21:E$972,3,FALSE)</f>
        <v>4921.5326323825766</v>
      </c>
      <c r="F45" s="5" t="s">
        <v>76</v>
      </c>
      <c r="G45" t="str">
        <f t="shared" si="4"/>
        <v>57070.4028</v>
      </c>
      <c r="H45" s="9">
        <f t="shared" si="5"/>
        <v>21620.5</v>
      </c>
      <c r="I45" s="21" t="s">
        <v>235</v>
      </c>
      <c r="J45" s="22" t="s">
        <v>236</v>
      </c>
      <c r="K45" s="21" t="s">
        <v>237</v>
      </c>
      <c r="L45" s="21" t="s">
        <v>238</v>
      </c>
      <c r="M45" s="22" t="s">
        <v>156</v>
      </c>
      <c r="N45" s="22" t="s">
        <v>76</v>
      </c>
      <c r="O45" s="23" t="s">
        <v>239</v>
      </c>
      <c r="P45" s="24" t="s">
        <v>240</v>
      </c>
    </row>
    <row r="46" spans="1:16" ht="12.75" customHeight="1" x14ac:dyDescent="0.2">
      <c r="A46" s="9" t="str">
        <f t="shared" si="0"/>
        <v>BAVM 241 (=IBVS 6157) </v>
      </c>
      <c r="B46" s="5" t="str">
        <f t="shared" si="1"/>
        <v>I</v>
      </c>
      <c r="C46" s="9">
        <f t="shared" si="2"/>
        <v>57093.334600000002</v>
      </c>
      <c r="D46" t="str">
        <f t="shared" si="3"/>
        <v>vis</v>
      </c>
      <c r="E46">
        <f>VLOOKUP(C46,Active!C$21:E$972,3,FALSE)</f>
        <v>4942.0354882263291</v>
      </c>
      <c r="F46" s="5" t="s">
        <v>76</v>
      </c>
      <c r="G46" t="str">
        <f t="shared" si="4"/>
        <v>57093.3346</v>
      </c>
      <c r="H46" s="9">
        <f t="shared" si="5"/>
        <v>21641</v>
      </c>
      <c r="I46" s="21" t="s">
        <v>241</v>
      </c>
      <c r="J46" s="22" t="s">
        <v>242</v>
      </c>
      <c r="K46" s="21" t="s">
        <v>243</v>
      </c>
      <c r="L46" s="21" t="s">
        <v>244</v>
      </c>
      <c r="M46" s="22" t="s">
        <v>156</v>
      </c>
      <c r="N46" s="22" t="s">
        <v>76</v>
      </c>
      <c r="O46" s="23" t="s">
        <v>239</v>
      </c>
      <c r="P46" s="24" t="s">
        <v>240</v>
      </c>
    </row>
  </sheetData>
  <sheetProtection selectLockedCells="1" selectUnlockedCells="1"/>
  <phoneticPr fontId="0" type="noConversion"/>
  <hyperlinks>
    <hyperlink ref="P19" r:id="rId1" xr:uid="{00000000-0004-0000-0100-000000000000}"/>
    <hyperlink ref="P20" r:id="rId2" xr:uid="{00000000-0004-0000-0100-000001000000}"/>
    <hyperlink ref="P22" r:id="rId3" xr:uid="{00000000-0004-0000-0100-000002000000}"/>
    <hyperlink ref="P23" r:id="rId4" xr:uid="{00000000-0004-0000-0100-000003000000}"/>
    <hyperlink ref="P25" r:id="rId5" xr:uid="{00000000-0004-0000-0100-000004000000}"/>
    <hyperlink ref="P26" r:id="rId6" xr:uid="{00000000-0004-0000-0100-000005000000}"/>
    <hyperlink ref="P27" r:id="rId7" xr:uid="{00000000-0004-0000-0100-000006000000}"/>
    <hyperlink ref="P28" r:id="rId8" xr:uid="{00000000-0004-0000-0100-000007000000}"/>
    <hyperlink ref="P29" r:id="rId9" xr:uid="{00000000-0004-0000-0100-000008000000}"/>
    <hyperlink ref="P30" r:id="rId10" xr:uid="{00000000-0004-0000-0100-000009000000}"/>
    <hyperlink ref="P31" r:id="rId11" xr:uid="{00000000-0004-0000-0100-00000A000000}"/>
    <hyperlink ref="P32" r:id="rId12" xr:uid="{00000000-0004-0000-0100-00000B000000}"/>
    <hyperlink ref="P33" r:id="rId13" xr:uid="{00000000-0004-0000-0100-00000C000000}"/>
    <hyperlink ref="P34" r:id="rId14" xr:uid="{00000000-0004-0000-0100-00000D000000}"/>
    <hyperlink ref="P35" r:id="rId15" xr:uid="{00000000-0004-0000-0100-00000E000000}"/>
    <hyperlink ref="P36" r:id="rId16" xr:uid="{00000000-0004-0000-0100-00000F000000}"/>
    <hyperlink ref="P37" r:id="rId17" xr:uid="{00000000-0004-0000-0100-000010000000}"/>
    <hyperlink ref="P38" r:id="rId18" xr:uid="{00000000-0004-0000-0100-000011000000}"/>
    <hyperlink ref="P39" r:id="rId19" xr:uid="{00000000-0004-0000-0100-000012000000}"/>
    <hyperlink ref="P40" r:id="rId20" xr:uid="{00000000-0004-0000-0100-000013000000}"/>
    <hyperlink ref="P41" r:id="rId21" xr:uid="{00000000-0004-0000-0100-000014000000}"/>
    <hyperlink ref="P42" r:id="rId22" xr:uid="{00000000-0004-0000-0100-000015000000}"/>
    <hyperlink ref="P43" r:id="rId23" xr:uid="{00000000-0004-0000-0100-000016000000}"/>
    <hyperlink ref="P44" r:id="rId24" xr:uid="{00000000-0004-0000-0100-000017000000}"/>
    <hyperlink ref="P45" r:id="rId25" xr:uid="{00000000-0004-0000-0100-000018000000}"/>
    <hyperlink ref="P46" r:id="rId26" xr:uid="{00000000-0004-0000-0100-00001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3"/>
  <sheetViews>
    <sheetView workbookViewId="0">
      <selection activeCell="E9" sqref="E9:G9"/>
    </sheetView>
  </sheetViews>
  <sheetFormatPr defaultRowHeight="12.75" x14ac:dyDescent="0.2"/>
  <sheetData>
    <row r="1" spans="1:19" ht="18" x14ac:dyDescent="0.2">
      <c r="A1" s="25" t="s">
        <v>245</v>
      </c>
      <c r="D1" s="26" t="s">
        <v>246</v>
      </c>
      <c r="K1" s="27" t="s">
        <v>247</v>
      </c>
      <c r="L1" t="s">
        <v>248</v>
      </c>
      <c r="M1">
        <f ca="1">F18*H18-G18*G18</f>
        <v>85.968221171438472</v>
      </c>
      <c r="R1">
        <v>1</v>
      </c>
      <c r="S1" t="s">
        <v>249</v>
      </c>
    </row>
    <row r="2" spans="1:19" x14ac:dyDescent="0.2">
      <c r="K2" s="27" t="s">
        <v>250</v>
      </c>
      <c r="L2" t="s">
        <v>251</v>
      </c>
      <c r="M2">
        <f ca="1">+D18*H18-F18*G18</f>
        <v>-8.0437896667042423</v>
      </c>
      <c r="R2">
        <v>2</v>
      </c>
      <c r="S2" t="s">
        <v>47</v>
      </c>
    </row>
    <row r="3" spans="1:19" x14ac:dyDescent="0.2">
      <c r="A3" t="s">
        <v>252</v>
      </c>
      <c r="B3" t="s">
        <v>253</v>
      </c>
      <c r="E3" s="8" t="s">
        <v>254</v>
      </c>
      <c r="F3" s="8" t="s">
        <v>255</v>
      </c>
      <c r="G3" s="8" t="s">
        <v>256</v>
      </c>
      <c r="H3" s="8" t="s">
        <v>257</v>
      </c>
      <c r="K3" s="27" t="s">
        <v>258</v>
      </c>
      <c r="L3" t="s">
        <v>259</v>
      </c>
      <c r="M3">
        <f ca="1">+D18*G18-F18*F18</f>
        <v>-29.551484956279864</v>
      </c>
      <c r="R3">
        <v>3</v>
      </c>
      <c r="S3" t="s">
        <v>80</v>
      </c>
    </row>
    <row r="4" spans="1:19" x14ac:dyDescent="0.2">
      <c r="A4" t="s">
        <v>260</v>
      </c>
      <c r="B4" t="s">
        <v>261</v>
      </c>
      <c r="D4" s="28" t="s">
        <v>262</v>
      </c>
      <c r="E4" s="29">
        <f ca="1">(E18*M1-I18*M2+J18*M3)/M7</f>
        <v>-5.2897192894844451E-3</v>
      </c>
      <c r="F4" s="30">
        <f ca="1">+E7/M7*M18</f>
        <v>4.3491619377589484E-3</v>
      </c>
      <c r="G4" s="31">
        <f>+B18</f>
        <v>1</v>
      </c>
      <c r="H4" s="32">
        <f ca="1">ABS(F4/E4)</f>
        <v>0.82219144339185402</v>
      </c>
      <c r="K4" s="27" t="s">
        <v>263</v>
      </c>
      <c r="L4" t="s">
        <v>264</v>
      </c>
      <c r="M4">
        <f ca="1">+D17*H18-F18*F18</f>
        <v>905.54418609172023</v>
      </c>
      <c r="R4">
        <v>4</v>
      </c>
      <c r="S4" t="s">
        <v>265</v>
      </c>
    </row>
    <row r="5" spans="1:19" x14ac:dyDescent="0.2">
      <c r="A5" t="s">
        <v>266</v>
      </c>
      <c r="B5" s="33">
        <v>40323</v>
      </c>
      <c r="D5" s="34" t="s">
        <v>267</v>
      </c>
      <c r="E5" s="35">
        <f ca="1">+(-E18*M2+I18*M4-J18*M5)/M7</f>
        <v>8.17880867794257E-2</v>
      </c>
      <c r="F5" s="36">
        <f ca="1">N18*E7/M7</f>
        <v>1.411534286159258E-2</v>
      </c>
      <c r="G5" s="37">
        <f>+B18/A18</f>
        <v>1E-4</v>
      </c>
      <c r="H5" s="32">
        <f ca="1">ABS(F5/E5)</f>
        <v>0.17258433859273722</v>
      </c>
      <c r="K5" s="27" t="s">
        <v>268</v>
      </c>
      <c r="L5" t="s">
        <v>269</v>
      </c>
      <c r="M5">
        <f ca="1">+D17*G18-D18*F18</f>
        <v>-551.32050308434123</v>
      </c>
      <c r="R5">
        <v>5</v>
      </c>
      <c r="S5" t="s">
        <v>81</v>
      </c>
    </row>
    <row r="6" spans="1:19" x14ac:dyDescent="0.2">
      <c r="D6" s="38" t="s">
        <v>270</v>
      </c>
      <c r="E6" s="39">
        <f ca="1">+(E18*M3-I18*M5+J18*M6)/M7</f>
        <v>5.1106213300059967E-2</v>
      </c>
      <c r="F6" s="40">
        <f ca="1">O18*E7/M7</f>
        <v>9.0595106317705454E-3</v>
      </c>
      <c r="G6" s="41">
        <f>+B18/A18^2</f>
        <v>1E-8</v>
      </c>
      <c r="H6" s="32">
        <f ca="1">ABS(F6/E6)</f>
        <v>0.17726828201063205</v>
      </c>
      <c r="K6" s="42" t="s">
        <v>271</v>
      </c>
      <c r="L6" s="43" t="s">
        <v>272</v>
      </c>
      <c r="M6" s="43">
        <f ca="1">+D17*F18-D18*D18</f>
        <v>373.02355898999986</v>
      </c>
      <c r="R6">
        <v>6</v>
      </c>
      <c r="S6" t="s">
        <v>83</v>
      </c>
    </row>
    <row r="7" spans="1:19" x14ac:dyDescent="0.2">
      <c r="D7" s="26" t="s">
        <v>273</v>
      </c>
      <c r="E7" s="44">
        <f ca="1">SQRT(L18/(D17-3))</f>
        <v>1.7256384536539084E-2</v>
      </c>
      <c r="G7" s="45">
        <f>+B22</f>
        <v>-3.3912987000803696E-2</v>
      </c>
      <c r="K7" s="27" t="s">
        <v>274</v>
      </c>
      <c r="L7" t="s">
        <v>275</v>
      </c>
      <c r="M7">
        <f ca="1">+D17*M1-D18*M2+F18*M3</f>
        <v>1353.4007198986039</v>
      </c>
      <c r="R7">
        <v>7</v>
      </c>
      <c r="S7" t="s">
        <v>276</v>
      </c>
    </row>
    <row r="8" spans="1:19" x14ac:dyDescent="0.2">
      <c r="D8" s="26" t="s">
        <v>277</v>
      </c>
      <c r="F8" s="46">
        <f ca="1">CORREL(INDIRECT(E12):INDIRECT(E13),INDIRECT(K12):INDIRECT(K13))</f>
        <v>0.7782111821353791</v>
      </c>
      <c r="G8" s="44"/>
      <c r="I8" s="45"/>
      <c r="R8">
        <v>8</v>
      </c>
      <c r="S8" t="s">
        <v>278</v>
      </c>
    </row>
    <row r="9" spans="1:19" x14ac:dyDescent="0.2">
      <c r="E9" s="47">
        <f ca="1">E6*G6</f>
        <v>5.1106213300059971E-10</v>
      </c>
      <c r="F9" s="48">
        <f ca="1">H6</f>
        <v>0.17726828201063205</v>
      </c>
      <c r="G9" s="49">
        <f ca="1">F8</f>
        <v>0.7782111821353791</v>
      </c>
      <c r="I9" s="45"/>
      <c r="R9">
        <v>9</v>
      </c>
      <c r="S9" t="s">
        <v>56</v>
      </c>
    </row>
    <row r="10" spans="1:19" x14ac:dyDescent="0.2">
      <c r="R10">
        <v>10</v>
      </c>
      <c r="S10" t="s">
        <v>279</v>
      </c>
    </row>
    <row r="11" spans="1:19" x14ac:dyDescent="0.2">
      <c r="R11">
        <v>11</v>
      </c>
      <c r="S11" t="s">
        <v>280</v>
      </c>
    </row>
    <row r="12" spans="1:19" x14ac:dyDescent="0.2">
      <c r="A12" s="6">
        <v>21</v>
      </c>
      <c r="B12" t="s">
        <v>281</v>
      </c>
      <c r="C12" s="50">
        <v>21</v>
      </c>
      <c r="D12" s="5" t="str">
        <f>D$15&amp;$C12</f>
        <v>D21</v>
      </c>
      <c r="E12" s="5" t="str">
        <f t="shared" ref="E12:O12" si="0">E15&amp;$C12</f>
        <v>E21</v>
      </c>
      <c r="F12" s="5" t="str">
        <f t="shared" si="0"/>
        <v>F21</v>
      </c>
      <c r="G12" s="5" t="str">
        <f t="shared" si="0"/>
        <v>G21</v>
      </c>
      <c r="H12" s="5" t="str">
        <f t="shared" si="0"/>
        <v>H21</v>
      </c>
      <c r="I12" s="5" t="str">
        <f t="shared" si="0"/>
        <v>I21</v>
      </c>
      <c r="J12" s="5" t="str">
        <f t="shared" si="0"/>
        <v>J21</v>
      </c>
      <c r="K12" s="5" t="str">
        <f t="shared" si="0"/>
        <v>K21</v>
      </c>
      <c r="L12" s="5" t="str">
        <f t="shared" si="0"/>
        <v>L21</v>
      </c>
      <c r="M12" s="5" t="str">
        <f t="shared" si="0"/>
        <v>M21</v>
      </c>
      <c r="N12" s="5" t="str">
        <f t="shared" si="0"/>
        <v>N21</v>
      </c>
      <c r="O12" s="5" t="str">
        <f t="shared" si="0"/>
        <v>O21</v>
      </c>
      <c r="R12">
        <v>12</v>
      </c>
      <c r="S12" t="s">
        <v>282</v>
      </c>
    </row>
    <row r="13" spans="1:19" x14ac:dyDescent="0.2">
      <c r="A13" s="6">
        <f>20+COUNT(A21:A1449)</f>
        <v>45</v>
      </c>
      <c r="B13" t="s">
        <v>283</v>
      </c>
      <c r="C13" s="50">
        <f>A13</f>
        <v>45</v>
      </c>
      <c r="D13" s="5" t="str">
        <f>D$15&amp;$C13</f>
        <v>D45</v>
      </c>
      <c r="E13" s="5" t="str">
        <f t="shared" ref="E13:O13" si="1">E$15&amp;$C13</f>
        <v>E45</v>
      </c>
      <c r="F13" s="5" t="str">
        <f t="shared" si="1"/>
        <v>F45</v>
      </c>
      <c r="G13" s="5" t="str">
        <f t="shared" si="1"/>
        <v>G45</v>
      </c>
      <c r="H13" s="5" t="str">
        <f t="shared" si="1"/>
        <v>H45</v>
      </c>
      <c r="I13" s="5" t="str">
        <f t="shared" si="1"/>
        <v>I45</v>
      </c>
      <c r="J13" s="5" t="str">
        <f t="shared" si="1"/>
        <v>J45</v>
      </c>
      <c r="K13" s="5" t="str">
        <f t="shared" si="1"/>
        <v>K45</v>
      </c>
      <c r="L13" s="5" t="str">
        <f t="shared" si="1"/>
        <v>L45</v>
      </c>
      <c r="M13" s="5" t="str">
        <f t="shared" si="1"/>
        <v>M45</v>
      </c>
      <c r="N13" s="5" t="str">
        <f t="shared" si="1"/>
        <v>N45</v>
      </c>
      <c r="O13" s="5" t="str">
        <f t="shared" si="1"/>
        <v>O45</v>
      </c>
      <c r="R13">
        <v>13</v>
      </c>
      <c r="S13" t="s">
        <v>284</v>
      </c>
    </row>
    <row r="14" spans="1:19" x14ac:dyDescent="0.2">
      <c r="R14">
        <v>14</v>
      </c>
      <c r="S14" t="s">
        <v>285</v>
      </c>
    </row>
    <row r="15" spans="1:19" x14ac:dyDescent="0.2">
      <c r="A15" s="5"/>
      <c r="D15" s="5" t="str">
        <f t="shared" ref="D15:O15" si="2">VLOOKUP(D16,$R1:$S26,2,FALSE)</f>
        <v>D</v>
      </c>
      <c r="E15" s="5" t="str">
        <f t="shared" si="2"/>
        <v>E</v>
      </c>
      <c r="F15" s="5" t="str">
        <f t="shared" si="2"/>
        <v>F</v>
      </c>
      <c r="G15" s="5" t="str">
        <f t="shared" si="2"/>
        <v>G</v>
      </c>
      <c r="H15" s="5" t="str">
        <f t="shared" si="2"/>
        <v>H</v>
      </c>
      <c r="I15" s="5" t="str">
        <f t="shared" si="2"/>
        <v>I</v>
      </c>
      <c r="J15" s="5" t="str">
        <f t="shared" si="2"/>
        <v>J</v>
      </c>
      <c r="K15" s="5" t="str">
        <f t="shared" si="2"/>
        <v>K</v>
      </c>
      <c r="L15" s="5" t="str">
        <f t="shared" si="2"/>
        <v>L</v>
      </c>
      <c r="M15" s="5" t="str">
        <f t="shared" si="2"/>
        <v>M</v>
      </c>
      <c r="N15" s="5" t="str">
        <f t="shared" si="2"/>
        <v>N</v>
      </c>
      <c r="O15" s="5" t="str">
        <f t="shared" si="2"/>
        <v>O</v>
      </c>
      <c r="R15">
        <v>15</v>
      </c>
      <c r="S15" t="s">
        <v>286</v>
      </c>
    </row>
    <row r="16" spans="1:19" x14ac:dyDescent="0.2">
      <c r="A16" s="5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R16">
        <v>16</v>
      </c>
      <c r="S16" t="s">
        <v>84</v>
      </c>
    </row>
    <row r="17" spans="1:19" x14ac:dyDescent="0.2">
      <c r="A17" s="26" t="s">
        <v>287</v>
      </c>
      <c r="C17" t="s">
        <v>288</v>
      </c>
      <c r="D17">
        <f>C13-C12+1</f>
        <v>25</v>
      </c>
      <c r="R17">
        <v>17</v>
      </c>
      <c r="S17" t="s">
        <v>289</v>
      </c>
    </row>
    <row r="18" spans="1:19" x14ac:dyDescent="0.2">
      <c r="A18" s="51">
        <v>10000</v>
      </c>
      <c r="B18" s="51">
        <v>1</v>
      </c>
      <c r="C18" t="s">
        <v>290</v>
      </c>
      <c r="D18">
        <f ca="1">SUM(INDIRECT(D12):INDIRECT(D13))</f>
        <v>-14.255100000000002</v>
      </c>
      <c r="E18">
        <f ca="1">SUM(INDIRECT(E12):INDIRECT(E13))</f>
        <v>-0.12018007299411693</v>
      </c>
      <c r="F18">
        <f ca="1">SUM(INDIRECT(F12):INDIRECT(F13))</f>
        <v>23.049257399999998</v>
      </c>
      <c r="G18">
        <f ca="1">SUM(INDIRECT(G12):INDIRECT(G13))</f>
        <v>-35.19559888988325</v>
      </c>
      <c r="H18">
        <f ca="1">SUM(INDIRECT(H12):INDIRECT(H13))</f>
        <v>57.472498111326992</v>
      </c>
      <c r="I18">
        <f ca="1">SUM(INDIRECT(I12):INDIRECT(I13))</f>
        <v>0.16184635778632223</v>
      </c>
      <c r="J18">
        <f ca="1">SUM(INDIRECT(J12):INDIRECT(J13))</f>
        <v>-6.3303050371931069E-2</v>
      </c>
      <c r="L18">
        <f ca="1">SUM(INDIRECT(L12):INDIRECT(L13))</f>
        <v>6.5512217600039151E-3</v>
      </c>
      <c r="M18">
        <f ca="1">SQRT(SUM(INDIRECT(M12):INDIRECT(M13)))</f>
        <v>341.10035535283038</v>
      </c>
      <c r="N18">
        <f ca="1">SQRT(SUM(INDIRECT(N12):INDIRECT(N13)))</f>
        <v>1107.0520102310163</v>
      </c>
      <c r="O18">
        <f ca="1">SQRT(SUM(INDIRECT(O12):INDIRECT(O13)))</f>
        <v>710.52822130877189</v>
      </c>
      <c r="R18">
        <v>18</v>
      </c>
      <c r="S18" t="s">
        <v>291</v>
      </c>
    </row>
    <row r="19" spans="1:19" x14ac:dyDescent="0.2">
      <c r="A19" s="52" t="s">
        <v>292</v>
      </c>
      <c r="D19" s="10" t="s">
        <v>293</v>
      </c>
      <c r="E19" s="10" t="s">
        <v>294</v>
      </c>
      <c r="F19" s="10" t="s">
        <v>295</v>
      </c>
      <c r="G19" s="10" t="s">
        <v>296</v>
      </c>
      <c r="H19" s="10" t="s">
        <v>297</v>
      </c>
      <c r="I19" s="10" t="s">
        <v>298</v>
      </c>
      <c r="J19" s="10" t="s">
        <v>299</v>
      </c>
      <c r="R19">
        <v>19</v>
      </c>
      <c r="S19" t="s">
        <v>300</v>
      </c>
    </row>
    <row r="20" spans="1:19" ht="14.25" x14ac:dyDescent="0.2">
      <c r="A20" s="7" t="s">
        <v>301</v>
      </c>
      <c r="B20" s="7" t="s">
        <v>302</v>
      </c>
      <c r="D20" s="7" t="s">
        <v>301</v>
      </c>
      <c r="E20" s="7" t="s">
        <v>302</v>
      </c>
      <c r="F20" s="7" t="s">
        <v>303</v>
      </c>
      <c r="G20" s="7" t="s">
        <v>304</v>
      </c>
      <c r="H20" s="7" t="s">
        <v>305</v>
      </c>
      <c r="I20" s="7" t="s">
        <v>306</v>
      </c>
      <c r="J20" s="7" t="s">
        <v>307</v>
      </c>
      <c r="K20" s="53" t="s">
        <v>308</v>
      </c>
      <c r="L20" s="7" t="s">
        <v>309</v>
      </c>
      <c r="M20" s="7" t="s">
        <v>310</v>
      </c>
      <c r="N20" s="7" t="s">
        <v>311</v>
      </c>
      <c r="O20" s="7" t="s">
        <v>312</v>
      </c>
      <c r="P20" s="8" t="s">
        <v>313</v>
      </c>
      <c r="R20">
        <v>20</v>
      </c>
      <c r="S20" t="s">
        <v>314</v>
      </c>
    </row>
    <row r="21" spans="1:19" x14ac:dyDescent="0.2">
      <c r="A21" s="54">
        <v>-18895</v>
      </c>
      <c r="B21" s="54">
        <v>2.2562415004358627E-2</v>
      </c>
      <c r="D21" s="55">
        <f t="shared" ref="D21:E52" si="3">A21/A$18</f>
        <v>-1.8895</v>
      </c>
      <c r="E21" s="55">
        <f t="shared" si="3"/>
        <v>2.2562415004358627E-2</v>
      </c>
      <c r="F21" s="6">
        <f>D21*D21</f>
        <v>3.5702102499999997</v>
      </c>
      <c r="G21" s="6">
        <f>D21*F21</f>
        <v>-6.7459122673749992</v>
      </c>
      <c r="H21" s="6">
        <f>F21*F21</f>
        <v>12.746401229205061</v>
      </c>
      <c r="I21" s="6">
        <f>E21*D21</f>
        <v>-4.2631683150735622E-2</v>
      </c>
      <c r="J21" s="6">
        <f>I21*D21</f>
        <v>8.055256531331495E-2</v>
      </c>
      <c r="K21" s="6">
        <f t="shared" ref="K21:K84" ca="1" si="4">+E$4+E$5*D21+E$6*D21^2</f>
        <v>2.2631617303351115E-2</v>
      </c>
      <c r="L21" s="6">
        <f ca="1">+(K21-E21)^2</f>
        <v>4.7889581858456872E-9</v>
      </c>
      <c r="M21" s="6">
        <f t="shared" ref="M21:M84" ca="1" si="5">(M$1-M$2*D21+M$3*F21)^2</f>
        <v>1206.5573151395333</v>
      </c>
      <c r="N21" s="6">
        <f t="shared" ref="N21:N84" ca="1" si="6">(-M$2+M$4*D21-M$5*F21)^2</f>
        <v>70409.646648649854</v>
      </c>
      <c r="O21" s="6">
        <f t="shared" ref="O21:O84" ca="1" si="7">+(M$3-D21*M$5+F21*M$6)^2</f>
        <v>67860.749256167663</v>
      </c>
      <c r="P21">
        <f ca="1">+E21-K21</f>
        <v>-6.9202298992487865E-5</v>
      </c>
      <c r="R21">
        <v>21</v>
      </c>
      <c r="S21" t="s">
        <v>315</v>
      </c>
    </row>
    <row r="22" spans="1:19" x14ac:dyDescent="0.2">
      <c r="A22" s="54">
        <v>-17669</v>
      </c>
      <c r="B22" s="54">
        <v>-3.3912987000803696E-2</v>
      </c>
      <c r="D22" s="55">
        <f t="shared" si="3"/>
        <v>-1.7668999999999999</v>
      </c>
      <c r="E22" s="55">
        <f t="shared" si="3"/>
        <v>-3.3912987000803696E-2</v>
      </c>
      <c r="F22" s="6">
        <f t="shared" ref="F22:F85" si="8">D22*D22</f>
        <v>3.1219356099999995</v>
      </c>
      <c r="G22" s="6">
        <f t="shared" ref="G22:G85" si="9">D22*F22</f>
        <v>-5.5161480293089991</v>
      </c>
      <c r="H22" s="6">
        <f t="shared" ref="H22:H85" si="10">F22*F22</f>
        <v>9.7464819529860698</v>
      </c>
      <c r="I22" s="6">
        <f t="shared" ref="I22:I85" si="11">E22*D22</f>
        <v>5.9920856731720047E-2</v>
      </c>
      <c r="J22" s="6">
        <f t="shared" ref="J22:J85" si="12">I22*D22</f>
        <v>-0.10587416175927615</v>
      </c>
      <c r="K22" s="6">
        <f t="shared" ca="1" si="4"/>
        <v>9.7492173736611065E-3</v>
      </c>
      <c r="L22" s="6">
        <f t="shared" ref="L22:L85" ca="1" si="13">+(K22-E22)^2</f>
        <v>1.9063880908375334E-3</v>
      </c>
      <c r="M22" s="6">
        <f t="shared" ca="1" si="5"/>
        <v>420.33954893595023</v>
      </c>
      <c r="N22" s="6">
        <f t="shared" ca="1" si="6"/>
        <v>16699.069188025998</v>
      </c>
      <c r="O22" s="6">
        <f t="shared" ca="1" si="7"/>
        <v>25881.039217410133</v>
      </c>
      <c r="P22">
        <f t="shared" ref="P22:P85" ca="1" si="14">+E22-K22</f>
        <v>-4.3662204374464803E-2</v>
      </c>
      <c r="R22">
        <v>22</v>
      </c>
      <c r="S22" t="s">
        <v>76</v>
      </c>
    </row>
    <row r="23" spans="1:19" x14ac:dyDescent="0.2">
      <c r="A23" s="54">
        <v>-16699</v>
      </c>
      <c r="B23" s="54">
        <v>5.6732299708528444E-4</v>
      </c>
      <c r="D23" s="55">
        <f t="shared" si="3"/>
        <v>-1.6698999999999999</v>
      </c>
      <c r="E23" s="55">
        <f t="shared" si="3"/>
        <v>5.6732299708528444E-4</v>
      </c>
      <c r="F23" s="6">
        <f t="shared" si="8"/>
        <v>2.7885660099999998</v>
      </c>
      <c r="G23" s="6">
        <f t="shared" si="9"/>
        <v>-4.6566263800989995</v>
      </c>
      <c r="H23" s="6">
        <f t="shared" si="10"/>
        <v>7.7761003921273195</v>
      </c>
      <c r="I23" s="6">
        <f t="shared" si="11"/>
        <v>-9.4737267283271644E-4</v>
      </c>
      <c r="J23" s="6">
        <f t="shared" si="12"/>
        <v>1.5820176263633531E-3</v>
      </c>
      <c r="K23" s="6">
        <f t="shared" ca="1" si="4"/>
        <v>6.4540390590975272E-4</v>
      </c>
      <c r="L23" s="6">
        <f t="shared" ca="1" si="13"/>
        <v>6.0966283228549281E-9</v>
      </c>
      <c r="M23" s="6">
        <f t="shared" ca="1" si="5"/>
        <v>97.42419776000898</v>
      </c>
      <c r="N23" s="6">
        <f t="shared" ca="1" si="6"/>
        <v>1106.8375945881276</v>
      </c>
      <c r="O23" s="6">
        <f t="shared" ca="1" si="7"/>
        <v>8099.8604055474534</v>
      </c>
      <c r="P23">
        <f t="shared" ca="1" si="14"/>
        <v>-7.8080908824468276E-5</v>
      </c>
      <c r="R23">
        <v>23</v>
      </c>
      <c r="S23" t="s">
        <v>316</v>
      </c>
    </row>
    <row r="24" spans="1:19" x14ac:dyDescent="0.2">
      <c r="A24" s="54">
        <v>-16599</v>
      </c>
      <c r="B24" s="54">
        <v>7.709623001574073E-3</v>
      </c>
      <c r="D24" s="55">
        <f t="shared" si="3"/>
        <v>-1.6598999999999999</v>
      </c>
      <c r="E24" s="55">
        <f t="shared" si="3"/>
        <v>7.709623001574073E-3</v>
      </c>
      <c r="F24" s="6">
        <f t="shared" si="8"/>
        <v>2.75526801</v>
      </c>
      <c r="G24" s="6">
        <f t="shared" si="9"/>
        <v>-4.5734693697989997</v>
      </c>
      <c r="H24" s="6">
        <f t="shared" si="10"/>
        <v>7.5915018069293598</v>
      </c>
      <c r="I24" s="6">
        <f t="shared" si="11"/>
        <v>-1.2797203220312803E-2</v>
      </c>
      <c r="J24" s="6">
        <f t="shared" si="12"/>
        <v>2.1242077625397222E-2</v>
      </c>
      <c r="K24" s="6">
        <f t="shared" ca="1" si="4"/>
        <v>-2.3844991676139071E-4</v>
      </c>
      <c r="L24" s="6">
        <f t="shared" ca="1" si="13"/>
        <v>6.3171863115177619E-5</v>
      </c>
      <c r="M24" s="6">
        <f t="shared" ca="1" si="5"/>
        <v>77.54434054344442</v>
      </c>
      <c r="N24" s="6">
        <f t="shared" ca="1" si="6"/>
        <v>574.40465395470346</v>
      </c>
      <c r="O24" s="6">
        <f t="shared" ca="1" si="7"/>
        <v>6904.1958825053516</v>
      </c>
      <c r="P24">
        <f t="shared" ca="1" si="14"/>
        <v>7.9480729183354637E-3</v>
      </c>
      <c r="R24">
        <v>24</v>
      </c>
      <c r="S24" t="s">
        <v>301</v>
      </c>
    </row>
    <row r="25" spans="1:19" x14ac:dyDescent="0.2">
      <c r="A25" s="54">
        <v>-15628</v>
      </c>
      <c r="B25" s="54">
        <v>2.8721356007736176E-2</v>
      </c>
      <c r="D25" s="55">
        <f t="shared" si="3"/>
        <v>-1.5628</v>
      </c>
      <c r="E25" s="55">
        <f t="shared" si="3"/>
        <v>2.8721356007736176E-2</v>
      </c>
      <c r="F25" s="6">
        <f t="shared" si="8"/>
        <v>2.4423438399999999</v>
      </c>
      <c r="G25" s="6">
        <f t="shared" si="9"/>
        <v>-3.816894953152</v>
      </c>
      <c r="H25" s="6">
        <f t="shared" si="10"/>
        <v>5.9650434327859454</v>
      </c>
      <c r="I25" s="6">
        <f t="shared" si="11"/>
        <v>-4.4885735168890092E-2</v>
      </c>
      <c r="J25" s="6">
        <f t="shared" si="12"/>
        <v>7.0147426921941439E-2</v>
      </c>
      <c r="K25" s="6">
        <f t="shared" ca="1" si="4"/>
        <v>-8.2891960692434014E-3</v>
      </c>
      <c r="L25" s="6">
        <f t="shared" ca="1" si="13"/>
        <v>1.3697809650428173E-3</v>
      </c>
      <c r="M25" s="6">
        <f t="shared" ca="1" si="5"/>
        <v>1.4945048673290744</v>
      </c>
      <c r="N25" s="6">
        <f t="shared" ca="1" si="6"/>
        <v>3675.563988317233</v>
      </c>
      <c r="O25" s="6">
        <f t="shared" ca="1" si="7"/>
        <v>395.87565844041893</v>
      </c>
      <c r="P25">
        <f t="shared" ca="1" si="14"/>
        <v>3.7010552076979578E-2</v>
      </c>
      <c r="R25">
        <v>25</v>
      </c>
      <c r="S25" t="s">
        <v>302</v>
      </c>
    </row>
    <row r="26" spans="1:19" x14ac:dyDescent="0.2">
      <c r="A26" s="54">
        <v>-15012</v>
      </c>
      <c r="B26" s="54">
        <v>-3.5922076000133529E-2</v>
      </c>
      <c r="D26" s="55">
        <f t="shared" si="3"/>
        <v>-1.5012000000000001</v>
      </c>
      <c r="E26" s="55">
        <f t="shared" si="3"/>
        <v>-3.5922076000133529E-2</v>
      </c>
      <c r="F26" s="6">
        <f t="shared" si="8"/>
        <v>2.2536014400000002</v>
      </c>
      <c r="G26" s="6">
        <f t="shared" si="9"/>
        <v>-3.3831064817280003</v>
      </c>
      <c r="H26" s="6">
        <f t="shared" si="10"/>
        <v>5.0787194503700741</v>
      </c>
      <c r="I26" s="6">
        <f t="shared" si="11"/>
        <v>5.3926220491400459E-2</v>
      </c>
      <c r="J26" s="6">
        <f t="shared" si="12"/>
        <v>-8.0954042201690377E-2</v>
      </c>
      <c r="K26" s="6">
        <f t="shared" ca="1" si="4"/>
        <v>-1.2896959276795988E-2</v>
      </c>
      <c r="L26" s="6">
        <f t="shared" ca="1" si="13"/>
        <v>5.3015600012331807E-4</v>
      </c>
      <c r="M26" s="6">
        <f t="shared" ca="1" si="5"/>
        <v>53.225999281294932</v>
      </c>
      <c r="N26" s="6">
        <f t="shared" ca="1" si="6"/>
        <v>11859.746413007526</v>
      </c>
      <c r="O26" s="6">
        <f t="shared" ca="1" si="7"/>
        <v>273.81626449717919</v>
      </c>
      <c r="P26">
        <f t="shared" ca="1" si="14"/>
        <v>-2.3025116723337541E-2</v>
      </c>
      <c r="R26">
        <v>26</v>
      </c>
      <c r="S26" t="s">
        <v>317</v>
      </c>
    </row>
    <row r="27" spans="1:19" x14ac:dyDescent="0.2">
      <c r="A27" s="54">
        <v>-14665</v>
      </c>
      <c r="B27" s="54">
        <v>9.4817050048732199E-3</v>
      </c>
      <c r="D27" s="55">
        <f t="shared" si="3"/>
        <v>-1.4664999999999999</v>
      </c>
      <c r="E27" s="55">
        <f t="shared" si="3"/>
        <v>9.4817050048732199E-3</v>
      </c>
      <c r="F27" s="6">
        <f t="shared" si="8"/>
        <v>2.1506222499999996</v>
      </c>
      <c r="G27" s="6">
        <f t="shared" si="9"/>
        <v>-3.1538875296249991</v>
      </c>
      <c r="H27" s="6">
        <f t="shared" si="10"/>
        <v>4.6251760621950613</v>
      </c>
      <c r="I27" s="6">
        <f t="shared" si="11"/>
        <v>-1.3904920389646577E-2</v>
      </c>
      <c r="J27" s="6">
        <f t="shared" si="12"/>
        <v>2.0391565751416704E-2</v>
      </c>
      <c r="K27" s="6">
        <f t="shared" ca="1" si="4"/>
        <v>-1.5321789115157358E-2</v>
      </c>
      <c r="L27" s="6">
        <f t="shared" ca="1" si="13"/>
        <v>6.152133205623915E-4</v>
      </c>
      <c r="M27" s="6">
        <f t="shared" ca="1" si="5"/>
        <v>112.74027944133485</v>
      </c>
      <c r="N27" s="6">
        <f t="shared" ca="1" si="6"/>
        <v>18024.30256775118</v>
      </c>
      <c r="O27" s="6">
        <f t="shared" ca="1" si="7"/>
        <v>1283.8058828588257</v>
      </c>
      <c r="P27">
        <f t="shared" ca="1" si="14"/>
        <v>2.4803494120030578E-2</v>
      </c>
    </row>
    <row r="28" spans="1:19" x14ac:dyDescent="0.2">
      <c r="A28" s="54">
        <v>-13383</v>
      </c>
      <c r="B28" s="54">
        <v>-8.2340090011712164E-3</v>
      </c>
      <c r="D28" s="55">
        <f t="shared" si="3"/>
        <v>-1.3383</v>
      </c>
      <c r="E28" s="55">
        <f t="shared" si="3"/>
        <v>-8.2340090011712164E-3</v>
      </c>
      <c r="F28" s="6">
        <f t="shared" si="8"/>
        <v>1.7910468900000001</v>
      </c>
      <c r="G28" s="6">
        <f t="shared" si="9"/>
        <v>-2.3969580528870003</v>
      </c>
      <c r="H28" s="6">
        <f t="shared" si="10"/>
        <v>3.2078489621786721</v>
      </c>
      <c r="I28" s="6">
        <f t="shared" si="11"/>
        <v>1.1019574246267439E-2</v>
      </c>
      <c r="J28" s="6">
        <f t="shared" si="12"/>
        <v>-1.4747496213779715E-2</v>
      </c>
      <c r="K28" s="6">
        <f t="shared" ca="1" si="4"/>
        <v>-2.3213091435640834E-2</v>
      </c>
      <c r="L28" s="6">
        <f t="shared" ca="1" si="13"/>
        <v>2.2437291057863626E-4</v>
      </c>
      <c r="M28" s="6">
        <f t="shared" ca="1" si="5"/>
        <v>496.18107056910458</v>
      </c>
      <c r="N28" s="6">
        <f t="shared" ca="1" si="6"/>
        <v>46831.176887303103</v>
      </c>
      <c r="O28" s="6">
        <f t="shared" ca="1" si="7"/>
        <v>9856.7227209435277</v>
      </c>
      <c r="P28">
        <f t="shared" ca="1" si="14"/>
        <v>1.4979082434469618E-2</v>
      </c>
    </row>
    <row r="29" spans="1:19" x14ac:dyDescent="0.2">
      <c r="A29" s="54">
        <v>-8133</v>
      </c>
      <c r="B29" s="54">
        <v>-2.9263259006256703E-2</v>
      </c>
      <c r="D29" s="55">
        <f t="shared" si="3"/>
        <v>-0.81330000000000002</v>
      </c>
      <c r="E29" s="55">
        <f t="shared" si="3"/>
        <v>-2.9263259006256703E-2</v>
      </c>
      <c r="F29" s="6">
        <f t="shared" si="8"/>
        <v>0.66145689000000008</v>
      </c>
      <c r="G29" s="6">
        <f t="shared" si="9"/>
        <v>-0.53796288863700004</v>
      </c>
      <c r="H29" s="6">
        <f t="shared" si="10"/>
        <v>0.43752521732847222</v>
      </c>
      <c r="I29" s="6">
        <f t="shared" si="11"/>
        <v>2.3799808549788578E-2</v>
      </c>
      <c r="J29" s="6">
        <f t="shared" si="12"/>
        <v>-1.9356384293543052E-2</v>
      </c>
      <c r="K29" s="6">
        <f t="shared" ca="1" si="4"/>
        <v>-3.800341335805707E-2</v>
      </c>
      <c r="L29" s="6">
        <f t="shared" ca="1" si="13"/>
        <v>7.6390298093294886E-5</v>
      </c>
      <c r="M29" s="6">
        <f t="shared" ca="1" si="5"/>
        <v>3585.515443167852</v>
      </c>
      <c r="N29" s="6">
        <f t="shared" ca="1" si="6"/>
        <v>132321.73884088913</v>
      </c>
      <c r="O29" s="6">
        <f t="shared" ca="1" si="7"/>
        <v>53454.109043344084</v>
      </c>
      <c r="P29">
        <f t="shared" ca="1" si="14"/>
        <v>8.7401543518003666E-3</v>
      </c>
    </row>
    <row r="30" spans="1:19" x14ac:dyDescent="0.2">
      <c r="A30" s="54">
        <v>-5815.5</v>
      </c>
      <c r="B30" s="54">
        <v>-4.8190456494921818E-2</v>
      </c>
      <c r="D30" s="55">
        <f t="shared" si="3"/>
        <v>-0.58155000000000001</v>
      </c>
      <c r="E30" s="55">
        <f t="shared" si="3"/>
        <v>-4.8190456494921818E-2</v>
      </c>
      <c r="F30" s="6">
        <f t="shared" si="8"/>
        <v>0.3382004025</v>
      </c>
      <c r="G30" s="6">
        <f t="shared" si="9"/>
        <v>-0.196680444073875</v>
      </c>
      <c r="H30" s="6">
        <f t="shared" si="10"/>
        <v>0.11437951225116201</v>
      </c>
      <c r="I30" s="6">
        <f t="shared" si="11"/>
        <v>2.8025159974621783E-2</v>
      </c>
      <c r="J30" s="6">
        <f t="shared" si="12"/>
        <v>-1.6298031783241299E-2</v>
      </c>
      <c r="K30" s="6">
        <f t="shared" ca="1" si="4"/>
        <v>-3.5569439247728332E-2</v>
      </c>
      <c r="L30" s="6">
        <f t="shared" ca="1" si="13"/>
        <v>1.5929007635395544E-4</v>
      </c>
      <c r="M30" s="6">
        <f t="shared" ca="1" si="5"/>
        <v>5083.1240626013187</v>
      </c>
      <c r="N30" s="6">
        <f t="shared" ca="1" si="6"/>
        <v>110302.77489801074</v>
      </c>
      <c r="O30" s="6">
        <f t="shared" ca="1" si="7"/>
        <v>50182.812399409275</v>
      </c>
      <c r="P30">
        <f t="shared" ca="1" si="14"/>
        <v>-1.2621017247193486E-2</v>
      </c>
    </row>
    <row r="31" spans="1:19" x14ac:dyDescent="0.2">
      <c r="A31" s="54">
        <v>-5524</v>
      </c>
      <c r="B31" s="54">
        <v>-3.1280652001441922E-2</v>
      </c>
      <c r="D31" s="55">
        <f t="shared" si="3"/>
        <v>-0.5524</v>
      </c>
      <c r="E31" s="55">
        <f t="shared" si="3"/>
        <v>-3.1280652001441922E-2</v>
      </c>
      <c r="F31" s="6">
        <f t="shared" si="8"/>
        <v>0.30514575999999999</v>
      </c>
      <c r="G31" s="6">
        <f t="shared" si="9"/>
        <v>-0.168562517824</v>
      </c>
      <c r="H31" s="6">
        <f t="shared" si="10"/>
        <v>9.3113934845977589E-2</v>
      </c>
      <c r="I31" s="6">
        <f t="shared" si="11"/>
        <v>1.7279432165596516E-2</v>
      </c>
      <c r="J31" s="6">
        <f t="shared" si="12"/>
        <v>-9.5451583282755159E-3</v>
      </c>
      <c r="K31" s="6">
        <f t="shared" ca="1" si="4"/>
        <v>-3.4874614128270295E-2</v>
      </c>
      <c r="L31" s="6">
        <f t="shared" ca="1" si="13"/>
        <v>1.2916563769076725E-5</v>
      </c>
      <c r="M31" s="6">
        <f t="shared" ca="1" si="5"/>
        <v>5257.3116600018193</v>
      </c>
      <c r="N31" s="6">
        <f t="shared" ca="1" si="6"/>
        <v>104940.81966686154</v>
      </c>
      <c r="O31" s="6">
        <f t="shared" ca="1" si="7"/>
        <v>48520.799600623483</v>
      </c>
      <c r="P31">
        <f t="shared" ca="1" si="14"/>
        <v>3.5939621268283733E-3</v>
      </c>
    </row>
    <row r="32" spans="1:19" x14ac:dyDescent="0.2">
      <c r="A32" s="54">
        <v>-4219.5</v>
      </c>
      <c r="B32" s="54">
        <v>-6.9039348505611997E-2</v>
      </c>
      <c r="D32" s="55">
        <f t="shared" si="3"/>
        <v>-0.42194999999999999</v>
      </c>
      <c r="E32" s="55">
        <f t="shared" si="3"/>
        <v>-6.9039348505611997E-2</v>
      </c>
      <c r="F32" s="6">
        <f t="shared" si="8"/>
        <v>0.17804180249999998</v>
      </c>
      <c r="G32" s="6">
        <f t="shared" si="9"/>
        <v>-7.512473856487499E-2</v>
      </c>
      <c r="H32" s="6">
        <f t="shared" si="10"/>
        <v>3.1698883437448998E-2</v>
      </c>
      <c r="I32" s="6">
        <f t="shared" si="11"/>
        <v>2.9131153101942982E-2</v>
      </c>
      <c r="J32" s="6">
        <f t="shared" si="12"/>
        <v>-1.2291890051364841E-2</v>
      </c>
      <c r="K32" s="6">
        <f t="shared" ca="1" si="4"/>
        <v>-3.0701160171170964E-2</v>
      </c>
      <c r="L32" s="6">
        <f t="shared" ca="1" si="13"/>
        <v>1.4698166847670704E-3</v>
      </c>
      <c r="M32" s="6">
        <f t="shared" ca="1" si="5"/>
        <v>5977.2604580100033</v>
      </c>
      <c r="N32" s="6">
        <f t="shared" ca="1" si="6"/>
        <v>76116.662468546754</v>
      </c>
      <c r="O32" s="6">
        <f t="shared" ca="1" si="7"/>
        <v>38324.868800758122</v>
      </c>
      <c r="P32">
        <f t="shared" ca="1" si="14"/>
        <v>-3.8338188334441033E-2</v>
      </c>
    </row>
    <row r="33" spans="1:16" x14ac:dyDescent="0.2">
      <c r="A33" s="54">
        <v>-3924.5</v>
      </c>
      <c r="B33" s="54">
        <v>-2.8269563503272366E-2</v>
      </c>
      <c r="D33" s="55">
        <f t="shared" si="3"/>
        <v>-0.39245000000000002</v>
      </c>
      <c r="E33" s="55">
        <f t="shared" si="3"/>
        <v>-2.8269563503272366E-2</v>
      </c>
      <c r="F33" s="6">
        <f t="shared" si="8"/>
        <v>0.15401700250000003</v>
      </c>
      <c r="G33" s="6">
        <f t="shared" si="9"/>
        <v>-6.0443972631125012E-2</v>
      </c>
      <c r="H33" s="6">
        <f t="shared" si="10"/>
        <v>2.3721237059085014E-2</v>
      </c>
      <c r="I33" s="6">
        <f t="shared" si="11"/>
        <v>1.109439019685924E-2</v>
      </c>
      <c r="J33" s="6">
        <f t="shared" si="12"/>
        <v>-4.3539934327574085E-3</v>
      </c>
      <c r="K33" s="6">
        <f t="shared" ca="1" si="4"/>
        <v>-2.9516228164469187E-2</v>
      </c>
      <c r="L33" s="6">
        <f t="shared" ca="1" si="13"/>
        <v>1.5541727774769845E-6</v>
      </c>
      <c r="M33" s="6">
        <f t="shared" ca="1" si="5"/>
        <v>6124.628348846536</v>
      </c>
      <c r="N33" s="6">
        <f t="shared" ca="1" si="6"/>
        <v>68866.510534421017</v>
      </c>
      <c r="O33" s="6">
        <f t="shared" ca="1" si="7"/>
        <v>35519.148940118677</v>
      </c>
      <c r="P33">
        <f t="shared" ca="1" si="14"/>
        <v>1.246664661196821E-3</v>
      </c>
    </row>
    <row r="34" spans="1:16" x14ac:dyDescent="0.2">
      <c r="A34" s="54">
        <v>-2578</v>
      </c>
      <c r="B34" s="54">
        <v>-2.1308493996912148E-2</v>
      </c>
      <c r="D34" s="55">
        <f t="shared" si="3"/>
        <v>-0.25779999999999997</v>
      </c>
      <c r="E34" s="55">
        <f t="shared" si="3"/>
        <v>-2.1308493996912148E-2</v>
      </c>
      <c r="F34" s="6">
        <f t="shared" si="8"/>
        <v>6.6460839999999993E-2</v>
      </c>
      <c r="G34" s="6">
        <f t="shared" si="9"/>
        <v>-1.7133604551999998E-2</v>
      </c>
      <c r="H34" s="6">
        <f t="shared" si="10"/>
        <v>4.4170432535055992E-3</v>
      </c>
      <c r="I34" s="6">
        <f t="shared" si="11"/>
        <v>5.4933297524039516E-3</v>
      </c>
      <c r="J34" s="6">
        <f t="shared" si="12"/>
        <v>-1.4161804101697386E-3</v>
      </c>
      <c r="K34" s="6">
        <f t="shared" ca="1" si="4"/>
        <v>-2.2978126196079234E-2</v>
      </c>
      <c r="L34" s="6">
        <f t="shared" ca="1" si="13"/>
        <v>2.7876716804955212E-6</v>
      </c>
      <c r="M34" s="6">
        <f t="shared" ca="1" si="5"/>
        <v>6712.6093999054037</v>
      </c>
      <c r="N34" s="6">
        <f t="shared" ca="1" si="6"/>
        <v>35631.952559588353</v>
      </c>
      <c r="O34" s="6">
        <f t="shared" ca="1" si="7"/>
        <v>21576.804765716541</v>
      </c>
      <c r="P34">
        <f t="shared" ca="1" si="14"/>
        <v>1.6696321991670864E-3</v>
      </c>
    </row>
    <row r="35" spans="1:16" x14ac:dyDescent="0.2">
      <c r="A35" s="54">
        <v>-1915.5</v>
      </c>
      <c r="B35" s="54">
        <v>-2.1640756502165459E-2</v>
      </c>
      <c r="D35" s="55">
        <f t="shared" si="3"/>
        <v>-0.19155</v>
      </c>
      <c r="E35" s="55">
        <f t="shared" si="3"/>
        <v>-2.1640756502165459E-2</v>
      </c>
      <c r="F35" s="6">
        <f t="shared" si="8"/>
        <v>3.6691402499999998E-2</v>
      </c>
      <c r="G35" s="6">
        <f t="shared" si="9"/>
        <v>-7.0282381488749992E-3</v>
      </c>
      <c r="H35" s="6">
        <f t="shared" si="10"/>
        <v>1.346259017417006E-3</v>
      </c>
      <c r="I35" s="6">
        <f t="shared" si="11"/>
        <v>4.1452869079897934E-3</v>
      </c>
      <c r="J35" s="6">
        <f t="shared" si="12"/>
        <v>-7.940297072254449E-4</v>
      </c>
      <c r="K35" s="6">
        <f t="shared" ca="1" si="4"/>
        <v>-1.9081068669640083E-2</v>
      </c>
      <c r="L35" s="6">
        <f t="shared" ca="1" si="13"/>
        <v>6.5520017999784598E-6</v>
      </c>
      <c r="M35" s="6">
        <f t="shared" ca="1" si="5"/>
        <v>6946.0802905095543</v>
      </c>
      <c r="N35" s="6">
        <f t="shared" ca="1" si="6"/>
        <v>21078.532272909099</v>
      </c>
      <c r="O35" s="6">
        <f t="shared" ca="1" si="7"/>
        <v>14755.002145702003</v>
      </c>
      <c r="P35">
        <f t="shared" ca="1" si="14"/>
        <v>-2.5596878325253765E-3</v>
      </c>
    </row>
    <row r="36" spans="1:16" x14ac:dyDescent="0.2">
      <c r="A36" s="54">
        <v>0</v>
      </c>
      <c r="B36" s="54">
        <v>0</v>
      </c>
      <c r="D36" s="55">
        <f t="shared" si="3"/>
        <v>0</v>
      </c>
      <c r="E36" s="55">
        <f t="shared" si="3"/>
        <v>0</v>
      </c>
      <c r="F36" s="6">
        <f t="shared" si="8"/>
        <v>0</v>
      </c>
      <c r="G36" s="6">
        <f t="shared" si="9"/>
        <v>0</v>
      </c>
      <c r="H36" s="6">
        <f t="shared" si="10"/>
        <v>0</v>
      </c>
      <c r="I36" s="6">
        <f t="shared" si="11"/>
        <v>0</v>
      </c>
      <c r="J36" s="6">
        <f t="shared" si="12"/>
        <v>0</v>
      </c>
      <c r="K36" s="6">
        <f t="shared" ca="1" si="4"/>
        <v>-5.2897192894844451E-3</v>
      </c>
      <c r="L36" s="6">
        <f t="shared" ca="1" si="13"/>
        <v>2.7981130161543824E-5</v>
      </c>
      <c r="M36" s="6">
        <f t="shared" ca="1" si="5"/>
        <v>7390.5350513813619</v>
      </c>
      <c r="N36" s="6">
        <f t="shared" ca="1" si="6"/>
        <v>64.702552202177941</v>
      </c>
      <c r="O36" s="6">
        <f t="shared" ca="1" si="7"/>
        <v>873.29026312123517</v>
      </c>
      <c r="P36">
        <f t="shared" ca="1" si="14"/>
        <v>5.2897192894844451E-3</v>
      </c>
    </row>
    <row r="37" spans="1:16" x14ac:dyDescent="0.2">
      <c r="A37" s="54">
        <v>21.5</v>
      </c>
      <c r="B37" s="54">
        <v>-1.7440549709135666E-4</v>
      </c>
      <c r="D37" s="55">
        <f t="shared" si="3"/>
        <v>2.15E-3</v>
      </c>
      <c r="E37" s="55">
        <f t="shared" si="3"/>
        <v>-1.7440549709135666E-4</v>
      </c>
      <c r="F37" s="6">
        <f t="shared" si="8"/>
        <v>4.6225000000000002E-6</v>
      </c>
      <c r="G37" s="6">
        <f t="shared" si="9"/>
        <v>9.9383749999999998E-9</v>
      </c>
      <c r="H37" s="6">
        <f t="shared" si="10"/>
        <v>2.1367506250000003E-11</v>
      </c>
      <c r="I37" s="6">
        <f t="shared" si="11"/>
        <v>-3.7497181874641682E-7</v>
      </c>
      <c r="J37" s="6">
        <f t="shared" si="12"/>
        <v>-8.0618941030479614E-10</v>
      </c>
      <c r="K37" s="6">
        <f t="shared" ca="1" si="4"/>
        <v>-5.1136386644377004E-3</v>
      </c>
      <c r="L37" s="6">
        <f t="shared" ca="1" si="13"/>
        <v>2.4396024281414195E-5</v>
      </c>
      <c r="M37" s="6">
        <f t="shared" ca="1" si="5"/>
        <v>7393.4853531889221</v>
      </c>
      <c r="N37" s="6">
        <f t="shared" ca="1" si="6"/>
        <v>99.865208369136681</v>
      </c>
      <c r="O37" s="6">
        <f t="shared" ca="1" si="7"/>
        <v>804.54041118488544</v>
      </c>
      <c r="P37">
        <f t="shared" ca="1" si="14"/>
        <v>4.9392331673463437E-3</v>
      </c>
    </row>
    <row r="38" spans="1:16" x14ac:dyDescent="0.2">
      <c r="A38" s="54">
        <v>1366.5</v>
      </c>
      <c r="B38" s="54">
        <v>1.2989529503101949E-2</v>
      </c>
      <c r="D38" s="55">
        <f t="shared" si="3"/>
        <v>0.13664999999999999</v>
      </c>
      <c r="E38" s="55">
        <f t="shared" si="3"/>
        <v>1.2989529503101949E-2</v>
      </c>
      <c r="F38" s="6">
        <f t="shared" si="8"/>
        <v>1.8673222499999999E-2</v>
      </c>
      <c r="G38" s="6">
        <f t="shared" si="9"/>
        <v>2.5516958546249998E-3</v>
      </c>
      <c r="H38" s="6">
        <f t="shared" si="10"/>
        <v>3.4868923853450623E-4</v>
      </c>
      <c r="I38" s="6">
        <f t="shared" si="11"/>
        <v>1.7750192065988813E-3</v>
      </c>
      <c r="J38" s="6">
        <f t="shared" si="12"/>
        <v>2.4255637458173713E-4</v>
      </c>
      <c r="K38" s="6">
        <f t="shared" ca="1" si="4"/>
        <v>6.8409404610085553E-3</v>
      </c>
      <c r="L38" s="6">
        <f t="shared" ca="1" si="13"/>
        <v>3.7805147208550954E-5</v>
      </c>
      <c r="M38" s="6">
        <f t="shared" ca="1" si="5"/>
        <v>7484.9462014265582</v>
      </c>
      <c r="N38" s="6">
        <f t="shared" ca="1" si="6"/>
        <v>20187.105220884656</v>
      </c>
      <c r="O38" s="6">
        <f t="shared" ca="1" si="7"/>
        <v>2782.7749499280244</v>
      </c>
      <c r="P38">
        <f t="shared" ca="1" si="14"/>
        <v>6.1485890420933933E-3</v>
      </c>
    </row>
    <row r="39" spans="1:16" x14ac:dyDescent="0.2">
      <c r="A39" s="54">
        <v>1624.5</v>
      </c>
      <c r="B39" s="54">
        <v>1.1596663498494308E-2</v>
      </c>
      <c r="D39" s="55">
        <f t="shared" si="3"/>
        <v>0.16245000000000001</v>
      </c>
      <c r="E39" s="55">
        <f t="shared" si="3"/>
        <v>1.1596663498494308E-2</v>
      </c>
      <c r="F39" s="6">
        <f t="shared" si="8"/>
        <v>2.6390002500000002E-2</v>
      </c>
      <c r="G39" s="6">
        <f t="shared" si="9"/>
        <v>4.2870559061250011E-3</v>
      </c>
      <c r="H39" s="6">
        <f t="shared" si="10"/>
        <v>6.9643223195000638E-4</v>
      </c>
      <c r="I39" s="6">
        <f t="shared" si="11"/>
        <v>1.8838779853304006E-3</v>
      </c>
      <c r="J39" s="6">
        <f t="shared" si="12"/>
        <v>3.0603597871692361E-4</v>
      </c>
      <c r="K39" s="6">
        <f t="shared" ca="1" si="4"/>
        <v>9.3454485045873781E-3</v>
      </c>
      <c r="L39" s="6">
        <f t="shared" ca="1" si="13"/>
        <v>5.0679689487913804E-6</v>
      </c>
      <c r="M39" s="6">
        <f t="shared" ca="1" si="5"/>
        <v>7481.3973143737358</v>
      </c>
      <c r="N39" s="6">
        <f t="shared" ca="1" si="6"/>
        <v>28797.680057848116</v>
      </c>
      <c r="O39" s="6">
        <f t="shared" ca="1" si="7"/>
        <v>4879.6684137195207</v>
      </c>
      <c r="P39">
        <f t="shared" ca="1" si="14"/>
        <v>2.2512149939069304E-3</v>
      </c>
    </row>
    <row r="40" spans="1:16" x14ac:dyDescent="0.2">
      <c r="A40" s="54">
        <v>1922</v>
      </c>
      <c r="B40" s="54">
        <v>1.2595005995535757E-2</v>
      </c>
      <c r="D40" s="55">
        <f t="shared" si="3"/>
        <v>0.19220000000000001</v>
      </c>
      <c r="E40" s="55">
        <f t="shared" si="3"/>
        <v>1.2595005995535757E-2</v>
      </c>
      <c r="F40" s="6">
        <f t="shared" si="8"/>
        <v>3.6940840000000003E-2</v>
      </c>
      <c r="G40" s="6">
        <f t="shared" si="9"/>
        <v>7.1000294480000007E-3</v>
      </c>
      <c r="H40" s="6">
        <f t="shared" si="10"/>
        <v>1.3646256599056002E-3</v>
      </c>
      <c r="I40" s="6">
        <f t="shared" si="11"/>
        <v>2.4207601523419729E-3</v>
      </c>
      <c r="J40" s="6">
        <f t="shared" si="12"/>
        <v>4.6527010128012724E-4</v>
      </c>
      <c r="K40" s="6">
        <f t="shared" ca="1" si="4"/>
        <v>1.231785743804456E-2</v>
      </c>
      <c r="L40" s="6">
        <f t="shared" ca="1" si="13"/>
        <v>7.6811322919451289E-8</v>
      </c>
      <c r="M40" s="6">
        <f t="shared" ca="1" si="5"/>
        <v>7468.8624838595006</v>
      </c>
      <c r="N40" s="6">
        <f t="shared" ca="1" si="6"/>
        <v>40988.279983474757</v>
      </c>
      <c r="O40" s="6">
        <f t="shared" ca="1" si="7"/>
        <v>8134.6183920168023</v>
      </c>
      <c r="P40">
        <f t="shared" ca="1" si="14"/>
        <v>2.7714855749119693E-4</v>
      </c>
    </row>
    <row r="41" spans="1:16" x14ac:dyDescent="0.2">
      <c r="A41" s="54">
        <v>1980</v>
      </c>
      <c r="B41" s="54">
        <v>1.5517539999564178E-2</v>
      </c>
      <c r="D41" s="55">
        <f t="shared" si="3"/>
        <v>0.19800000000000001</v>
      </c>
      <c r="E41" s="55">
        <f t="shared" si="3"/>
        <v>1.5517539999564178E-2</v>
      </c>
      <c r="F41" s="6">
        <f t="shared" si="8"/>
        <v>3.9204000000000003E-2</v>
      </c>
      <c r="G41" s="6">
        <f t="shared" si="9"/>
        <v>7.7623920000000008E-3</v>
      </c>
      <c r="H41" s="6">
        <f t="shared" si="10"/>
        <v>1.5369536160000001E-3</v>
      </c>
      <c r="I41" s="6">
        <f t="shared" si="11"/>
        <v>3.0724729199137074E-3</v>
      </c>
      <c r="J41" s="6">
        <f t="shared" si="12"/>
        <v>6.0834963814291405E-4</v>
      </c>
      <c r="K41" s="6">
        <f t="shared" ca="1" si="4"/>
        <v>1.2907889879057395E-2</v>
      </c>
      <c r="L41" s="6">
        <f t="shared" ca="1" si="13"/>
        <v>6.810273751461068E-6</v>
      </c>
      <c r="M41" s="6">
        <f t="shared" ca="1" si="5"/>
        <v>7465.3669684197403</v>
      </c>
      <c r="N41" s="6">
        <f t="shared" ca="1" si="6"/>
        <v>43662.404121178595</v>
      </c>
      <c r="O41" s="6">
        <f t="shared" ca="1" si="7"/>
        <v>8880.0449205222394</v>
      </c>
      <c r="P41">
        <f t="shared" ca="1" si="14"/>
        <v>2.6096501205067832E-3</v>
      </c>
    </row>
    <row r="42" spans="1:16" x14ac:dyDescent="0.2">
      <c r="A42" s="54">
        <v>2965.5</v>
      </c>
      <c r="B42" s="54">
        <v>2.1334906501579098E-2</v>
      </c>
      <c r="D42" s="55">
        <f t="shared" si="3"/>
        <v>0.29654999999999998</v>
      </c>
      <c r="E42" s="55">
        <f t="shared" si="3"/>
        <v>2.1334906501579098E-2</v>
      </c>
      <c r="F42" s="6">
        <f t="shared" si="8"/>
        <v>8.7941902499999988E-2</v>
      </c>
      <c r="G42" s="6">
        <f t="shared" si="9"/>
        <v>2.6079171186374994E-2</v>
      </c>
      <c r="H42" s="6">
        <f t="shared" si="10"/>
        <v>7.7337782153195046E-3</v>
      </c>
      <c r="I42" s="6">
        <f t="shared" si="11"/>
        <v>6.326866523043281E-3</v>
      </c>
      <c r="J42" s="6">
        <f t="shared" si="12"/>
        <v>1.8762322674084849E-3</v>
      </c>
      <c r="K42" s="6">
        <f t="shared" ca="1" si="4"/>
        <v>2.3458915472132323E-2</v>
      </c>
      <c r="L42" s="6">
        <f t="shared" ca="1" si="13"/>
        <v>4.5114141069905693E-6</v>
      </c>
      <c r="M42" s="6">
        <f t="shared" ca="1" si="5"/>
        <v>7353.884554775691</v>
      </c>
      <c r="N42" s="6">
        <f t="shared" ca="1" si="6"/>
        <v>105668.61428878755</v>
      </c>
      <c r="O42" s="6">
        <f t="shared" ca="1" si="7"/>
        <v>27804.56590697241</v>
      </c>
      <c r="P42">
        <f t="shared" ca="1" si="14"/>
        <v>-2.1240089705532247E-3</v>
      </c>
    </row>
    <row r="43" spans="1:16" x14ac:dyDescent="0.2">
      <c r="A43" s="54">
        <v>2629</v>
      </c>
      <c r="B43" s="54">
        <v>1.9611067000369076E-2</v>
      </c>
      <c r="D43" s="55">
        <f t="shared" si="3"/>
        <v>0.26290000000000002</v>
      </c>
      <c r="E43" s="55">
        <f t="shared" si="3"/>
        <v>1.9611067000369076E-2</v>
      </c>
      <c r="F43" s="6">
        <f t="shared" si="8"/>
        <v>6.9116410000000017E-2</v>
      </c>
      <c r="G43" s="6">
        <f t="shared" si="9"/>
        <v>1.8170704189000006E-2</v>
      </c>
      <c r="H43" s="6">
        <f t="shared" si="10"/>
        <v>4.7770781312881025E-3</v>
      </c>
      <c r="I43" s="6">
        <f t="shared" si="11"/>
        <v>5.1557495143970304E-3</v>
      </c>
      <c r="J43" s="6">
        <f t="shared" si="12"/>
        <v>1.3554465473349794E-3</v>
      </c>
      <c r="K43" s="6">
        <f t="shared" ca="1" si="4"/>
        <v>1.9744646716820975E-2</v>
      </c>
      <c r="L43" s="6">
        <f t="shared" ca="1" si="13"/>
        <v>1.7843540647369877E-8</v>
      </c>
      <c r="M43" s="6">
        <f t="shared" ca="1" si="5"/>
        <v>7402.9574744768579</v>
      </c>
      <c r="N43" s="6">
        <f t="shared" ca="1" si="6"/>
        <v>80779.104207026743</v>
      </c>
      <c r="O43" s="6">
        <f t="shared" ca="1" si="7"/>
        <v>19929.738156137624</v>
      </c>
      <c r="P43">
        <f t="shared" ca="1" si="14"/>
        <v>-1.3357971645189953E-4</v>
      </c>
    </row>
    <row r="44" spans="1:16" x14ac:dyDescent="0.2">
      <c r="A44" s="54">
        <v>2630</v>
      </c>
      <c r="B44" s="54">
        <v>1.8642490002093837E-2</v>
      </c>
      <c r="D44" s="55">
        <f t="shared" si="3"/>
        <v>0.26300000000000001</v>
      </c>
      <c r="E44" s="55">
        <f t="shared" si="3"/>
        <v>1.8642490002093837E-2</v>
      </c>
      <c r="F44" s="6">
        <f t="shared" si="8"/>
        <v>6.9169000000000008E-2</v>
      </c>
      <c r="G44" s="6">
        <f t="shared" si="9"/>
        <v>1.8191447000000003E-2</v>
      </c>
      <c r="H44" s="6">
        <f t="shared" si="10"/>
        <v>4.7843505610000014E-3</v>
      </c>
      <c r="I44" s="6">
        <f t="shared" si="11"/>
        <v>4.9029748705506793E-3</v>
      </c>
      <c r="J44" s="6">
        <f t="shared" si="12"/>
        <v>1.2894823909548286E-3</v>
      </c>
      <c r="K44" s="6">
        <f t="shared" ca="1" si="4"/>
        <v>1.9755513201256365E-2</v>
      </c>
      <c r="L44" s="6">
        <f t="shared" ca="1" si="13"/>
        <v>1.2388206418739882E-6</v>
      </c>
      <c r="M44" s="6">
        <f t="shared" ca="1" si="5"/>
        <v>7402.8284602152407</v>
      </c>
      <c r="N44" s="6">
        <f t="shared" ca="1" si="6"/>
        <v>80847.07376984955</v>
      </c>
      <c r="O44" s="6">
        <f t="shared" ca="1" si="7"/>
        <v>19950.848885018586</v>
      </c>
      <c r="P44">
        <f t="shared" ca="1" si="14"/>
        <v>-1.1130231991625279E-3</v>
      </c>
    </row>
    <row r="45" spans="1:16" x14ac:dyDescent="0.2">
      <c r="A45" s="54">
        <v>2970</v>
      </c>
      <c r="B45" s="54">
        <v>2.5726309999299701E-2</v>
      </c>
      <c r="D45" s="55">
        <f t="shared" si="3"/>
        <v>0.29699999999999999</v>
      </c>
      <c r="E45" s="55">
        <f t="shared" si="3"/>
        <v>2.5726309999299701E-2</v>
      </c>
      <c r="F45" s="6">
        <f t="shared" si="8"/>
        <v>8.8208999999999996E-2</v>
      </c>
      <c r="G45" s="6">
        <f t="shared" si="9"/>
        <v>2.6198072999999999E-2</v>
      </c>
      <c r="H45" s="6">
        <f t="shared" si="10"/>
        <v>7.7808276809999992E-3</v>
      </c>
      <c r="I45" s="6">
        <f t="shared" si="11"/>
        <v>7.6407140697920106E-3</v>
      </c>
      <c r="J45" s="6">
        <f t="shared" si="12"/>
        <v>2.2692920787282271E-3</v>
      </c>
      <c r="K45" s="6">
        <f t="shared" ca="1" si="4"/>
        <v>2.3509370452989977E-2</v>
      </c>
      <c r="L45" s="6">
        <f t="shared" ca="1" si="13"/>
        <v>4.9148209519919664E-6</v>
      </c>
      <c r="M45" s="6">
        <f t="shared" ca="1" si="5"/>
        <v>7353.1516401290637</v>
      </c>
      <c r="N45" s="6">
        <f t="shared" ca="1" si="6"/>
        <v>106029.58476408874</v>
      </c>
      <c r="O45" s="6">
        <f t="shared" ca="1" si="7"/>
        <v>27920.651993542953</v>
      </c>
      <c r="P45">
        <f t="shared" ca="1" si="14"/>
        <v>2.2169395463097243E-3</v>
      </c>
    </row>
    <row r="46" spans="1:16" x14ac:dyDescent="0.2">
      <c r="A46" s="54"/>
      <c r="B46" s="54"/>
      <c r="D46" s="55">
        <f t="shared" si="3"/>
        <v>0</v>
      </c>
      <c r="E46" s="55">
        <f t="shared" si="3"/>
        <v>0</v>
      </c>
      <c r="F46" s="6">
        <f t="shared" si="8"/>
        <v>0</v>
      </c>
      <c r="G46" s="6">
        <f t="shared" si="9"/>
        <v>0</v>
      </c>
      <c r="H46" s="6">
        <f t="shared" si="10"/>
        <v>0</v>
      </c>
      <c r="I46" s="6">
        <f t="shared" si="11"/>
        <v>0</v>
      </c>
      <c r="J46" s="6">
        <f t="shared" si="12"/>
        <v>0</v>
      </c>
      <c r="K46" s="6">
        <f t="shared" ca="1" si="4"/>
        <v>-5.2897192894844451E-3</v>
      </c>
      <c r="L46" s="6">
        <f t="shared" ca="1" si="13"/>
        <v>2.7981130161543824E-5</v>
      </c>
      <c r="M46" s="6">
        <f t="shared" ca="1" si="5"/>
        <v>7390.5350513813619</v>
      </c>
      <c r="N46" s="6">
        <f t="shared" ca="1" si="6"/>
        <v>64.702552202177941</v>
      </c>
      <c r="O46" s="6">
        <f t="shared" ca="1" si="7"/>
        <v>873.29026312123517</v>
      </c>
      <c r="P46">
        <f t="shared" ca="1" si="14"/>
        <v>5.2897192894844451E-3</v>
      </c>
    </row>
    <row r="47" spans="1:16" x14ac:dyDescent="0.2">
      <c r="A47" s="54"/>
      <c r="B47" s="54"/>
      <c r="D47" s="55">
        <f t="shared" si="3"/>
        <v>0</v>
      </c>
      <c r="E47" s="55">
        <f t="shared" si="3"/>
        <v>0</v>
      </c>
      <c r="F47" s="6">
        <f t="shared" si="8"/>
        <v>0</v>
      </c>
      <c r="G47" s="6">
        <f t="shared" si="9"/>
        <v>0</v>
      </c>
      <c r="H47" s="6">
        <f t="shared" si="10"/>
        <v>0</v>
      </c>
      <c r="I47" s="6">
        <f t="shared" si="11"/>
        <v>0</v>
      </c>
      <c r="J47" s="6">
        <f t="shared" si="12"/>
        <v>0</v>
      </c>
      <c r="K47" s="6">
        <f t="shared" ca="1" si="4"/>
        <v>-5.2897192894844451E-3</v>
      </c>
      <c r="L47" s="6">
        <f t="shared" ca="1" si="13"/>
        <v>2.7981130161543824E-5</v>
      </c>
      <c r="M47" s="6">
        <f t="shared" ca="1" si="5"/>
        <v>7390.5350513813619</v>
      </c>
      <c r="N47" s="6">
        <f t="shared" ca="1" si="6"/>
        <v>64.702552202177941</v>
      </c>
      <c r="O47" s="6">
        <f t="shared" ca="1" si="7"/>
        <v>873.29026312123517</v>
      </c>
      <c r="P47">
        <f t="shared" ca="1" si="14"/>
        <v>5.2897192894844451E-3</v>
      </c>
    </row>
    <row r="48" spans="1:16" x14ac:dyDescent="0.2">
      <c r="A48" s="54"/>
      <c r="B48" s="54"/>
      <c r="D48" s="55">
        <f t="shared" si="3"/>
        <v>0</v>
      </c>
      <c r="E48" s="55">
        <f t="shared" si="3"/>
        <v>0</v>
      </c>
      <c r="F48" s="6">
        <f t="shared" si="8"/>
        <v>0</v>
      </c>
      <c r="G48" s="6">
        <f t="shared" si="9"/>
        <v>0</v>
      </c>
      <c r="H48" s="6">
        <f t="shared" si="10"/>
        <v>0</v>
      </c>
      <c r="I48" s="6">
        <f t="shared" si="11"/>
        <v>0</v>
      </c>
      <c r="J48" s="6">
        <f t="shared" si="12"/>
        <v>0</v>
      </c>
      <c r="K48" s="6">
        <f t="shared" ca="1" si="4"/>
        <v>-5.2897192894844451E-3</v>
      </c>
      <c r="L48" s="6">
        <f t="shared" ca="1" si="13"/>
        <v>2.7981130161543824E-5</v>
      </c>
      <c r="M48" s="6">
        <f t="shared" ca="1" si="5"/>
        <v>7390.5350513813619</v>
      </c>
      <c r="N48" s="6">
        <f t="shared" ca="1" si="6"/>
        <v>64.702552202177941</v>
      </c>
      <c r="O48" s="6">
        <f t="shared" ca="1" si="7"/>
        <v>873.29026312123517</v>
      </c>
      <c r="P48">
        <f t="shared" ca="1" si="14"/>
        <v>5.2897192894844451E-3</v>
      </c>
    </row>
    <row r="49" spans="1:16" x14ac:dyDescent="0.2">
      <c r="A49" s="54"/>
      <c r="B49" s="54"/>
      <c r="D49" s="55">
        <f t="shared" si="3"/>
        <v>0</v>
      </c>
      <c r="E49" s="55">
        <f t="shared" si="3"/>
        <v>0</v>
      </c>
      <c r="F49" s="6">
        <f t="shared" si="8"/>
        <v>0</v>
      </c>
      <c r="G49" s="6">
        <f t="shared" si="9"/>
        <v>0</v>
      </c>
      <c r="H49" s="6">
        <f t="shared" si="10"/>
        <v>0</v>
      </c>
      <c r="I49" s="6">
        <f t="shared" si="11"/>
        <v>0</v>
      </c>
      <c r="J49" s="6">
        <f t="shared" si="12"/>
        <v>0</v>
      </c>
      <c r="K49" s="6">
        <f t="shared" ca="1" si="4"/>
        <v>-5.2897192894844451E-3</v>
      </c>
      <c r="L49" s="6">
        <f t="shared" ca="1" si="13"/>
        <v>2.7981130161543824E-5</v>
      </c>
      <c r="M49" s="6">
        <f t="shared" ca="1" si="5"/>
        <v>7390.5350513813619</v>
      </c>
      <c r="N49" s="6">
        <f t="shared" ca="1" si="6"/>
        <v>64.702552202177941</v>
      </c>
      <c r="O49" s="6">
        <f t="shared" ca="1" si="7"/>
        <v>873.29026312123517</v>
      </c>
      <c r="P49">
        <f t="shared" ca="1" si="14"/>
        <v>5.2897192894844451E-3</v>
      </c>
    </row>
    <row r="50" spans="1:16" x14ac:dyDescent="0.2">
      <c r="A50" s="54"/>
      <c r="B50" s="54"/>
      <c r="D50" s="55">
        <f t="shared" si="3"/>
        <v>0</v>
      </c>
      <c r="E50" s="55">
        <f t="shared" si="3"/>
        <v>0</v>
      </c>
      <c r="F50" s="6">
        <f t="shared" si="8"/>
        <v>0</v>
      </c>
      <c r="G50" s="6">
        <f t="shared" si="9"/>
        <v>0</v>
      </c>
      <c r="H50" s="6">
        <f t="shared" si="10"/>
        <v>0</v>
      </c>
      <c r="I50" s="6">
        <f t="shared" si="11"/>
        <v>0</v>
      </c>
      <c r="J50" s="6">
        <f t="shared" si="12"/>
        <v>0</v>
      </c>
      <c r="K50" s="6">
        <f t="shared" ca="1" si="4"/>
        <v>-5.2897192894844451E-3</v>
      </c>
      <c r="L50" s="6">
        <f t="shared" ca="1" si="13"/>
        <v>2.7981130161543824E-5</v>
      </c>
      <c r="M50" s="6">
        <f t="shared" ca="1" si="5"/>
        <v>7390.5350513813619</v>
      </c>
      <c r="N50" s="6">
        <f t="shared" ca="1" si="6"/>
        <v>64.702552202177941</v>
      </c>
      <c r="O50" s="6">
        <f t="shared" ca="1" si="7"/>
        <v>873.29026312123517</v>
      </c>
      <c r="P50">
        <f t="shared" ca="1" si="14"/>
        <v>5.2897192894844451E-3</v>
      </c>
    </row>
    <row r="51" spans="1:16" x14ac:dyDescent="0.2">
      <c r="A51" s="54"/>
      <c r="B51" s="54"/>
      <c r="D51" s="55">
        <f t="shared" si="3"/>
        <v>0</v>
      </c>
      <c r="E51" s="55">
        <f t="shared" si="3"/>
        <v>0</v>
      </c>
      <c r="F51" s="6">
        <f t="shared" si="8"/>
        <v>0</v>
      </c>
      <c r="G51" s="6">
        <f t="shared" si="9"/>
        <v>0</v>
      </c>
      <c r="H51" s="6">
        <f t="shared" si="10"/>
        <v>0</v>
      </c>
      <c r="I51" s="6">
        <f t="shared" si="11"/>
        <v>0</v>
      </c>
      <c r="J51" s="6">
        <f t="shared" si="12"/>
        <v>0</v>
      </c>
      <c r="K51" s="6">
        <f t="shared" ca="1" si="4"/>
        <v>-5.2897192894844451E-3</v>
      </c>
      <c r="L51" s="6">
        <f t="shared" ca="1" si="13"/>
        <v>2.7981130161543824E-5</v>
      </c>
      <c r="M51" s="6">
        <f t="shared" ca="1" si="5"/>
        <v>7390.5350513813619</v>
      </c>
      <c r="N51" s="6">
        <f t="shared" ca="1" si="6"/>
        <v>64.702552202177941</v>
      </c>
      <c r="O51" s="6">
        <f t="shared" ca="1" si="7"/>
        <v>873.29026312123517</v>
      </c>
      <c r="P51">
        <f t="shared" ca="1" si="14"/>
        <v>5.2897192894844451E-3</v>
      </c>
    </row>
    <row r="52" spans="1:16" x14ac:dyDescent="0.2">
      <c r="A52" s="54"/>
      <c r="B52" s="54"/>
      <c r="D52" s="55">
        <f t="shared" si="3"/>
        <v>0</v>
      </c>
      <c r="E52" s="55">
        <f t="shared" si="3"/>
        <v>0</v>
      </c>
      <c r="F52" s="6">
        <f t="shared" si="8"/>
        <v>0</v>
      </c>
      <c r="G52" s="6">
        <f t="shared" si="9"/>
        <v>0</v>
      </c>
      <c r="H52" s="6">
        <f t="shared" si="10"/>
        <v>0</v>
      </c>
      <c r="I52" s="6">
        <f t="shared" si="11"/>
        <v>0</v>
      </c>
      <c r="J52" s="6">
        <f t="shared" si="12"/>
        <v>0</v>
      </c>
      <c r="K52" s="6">
        <f t="shared" ca="1" si="4"/>
        <v>-5.2897192894844451E-3</v>
      </c>
      <c r="L52" s="6">
        <f t="shared" ca="1" si="13"/>
        <v>2.7981130161543824E-5</v>
      </c>
      <c r="M52" s="6">
        <f t="shared" ca="1" si="5"/>
        <v>7390.5350513813619</v>
      </c>
      <c r="N52" s="6">
        <f t="shared" ca="1" si="6"/>
        <v>64.702552202177941</v>
      </c>
      <c r="O52" s="6">
        <f t="shared" ca="1" si="7"/>
        <v>873.29026312123517</v>
      </c>
      <c r="P52">
        <f t="shared" ca="1" si="14"/>
        <v>5.2897192894844451E-3</v>
      </c>
    </row>
    <row r="53" spans="1:16" x14ac:dyDescent="0.2">
      <c r="A53" s="54"/>
      <c r="B53" s="54"/>
      <c r="D53" s="55">
        <f t="shared" ref="D53:E84" si="15">A53/A$18</f>
        <v>0</v>
      </c>
      <c r="E53" s="55">
        <f t="shared" si="15"/>
        <v>0</v>
      </c>
      <c r="F53" s="6">
        <f t="shared" si="8"/>
        <v>0</v>
      </c>
      <c r="G53" s="6">
        <f t="shared" si="9"/>
        <v>0</v>
      </c>
      <c r="H53" s="6">
        <f t="shared" si="10"/>
        <v>0</v>
      </c>
      <c r="I53" s="6">
        <f t="shared" si="11"/>
        <v>0</v>
      </c>
      <c r="J53" s="6">
        <f t="shared" si="12"/>
        <v>0</v>
      </c>
      <c r="K53" s="6">
        <f t="shared" ca="1" si="4"/>
        <v>-5.2897192894844451E-3</v>
      </c>
      <c r="L53" s="6">
        <f t="shared" ca="1" si="13"/>
        <v>2.7981130161543824E-5</v>
      </c>
      <c r="M53" s="6">
        <f t="shared" ca="1" si="5"/>
        <v>7390.5350513813619</v>
      </c>
      <c r="N53" s="6">
        <f t="shared" ca="1" si="6"/>
        <v>64.702552202177941</v>
      </c>
      <c r="O53" s="6">
        <f t="shared" ca="1" si="7"/>
        <v>873.29026312123517</v>
      </c>
      <c r="P53">
        <f t="shared" ca="1" si="14"/>
        <v>5.2897192894844451E-3</v>
      </c>
    </row>
    <row r="54" spans="1:16" x14ac:dyDescent="0.2">
      <c r="A54" s="54"/>
      <c r="B54" s="54"/>
      <c r="D54" s="55">
        <f t="shared" si="15"/>
        <v>0</v>
      </c>
      <c r="E54" s="55">
        <f t="shared" si="15"/>
        <v>0</v>
      </c>
      <c r="F54" s="6">
        <f t="shared" si="8"/>
        <v>0</v>
      </c>
      <c r="G54" s="6">
        <f t="shared" si="9"/>
        <v>0</v>
      </c>
      <c r="H54" s="6">
        <f t="shared" si="10"/>
        <v>0</v>
      </c>
      <c r="I54" s="6">
        <f t="shared" si="11"/>
        <v>0</v>
      </c>
      <c r="J54" s="6">
        <f t="shared" si="12"/>
        <v>0</v>
      </c>
      <c r="K54" s="6">
        <f t="shared" ca="1" si="4"/>
        <v>-5.2897192894844451E-3</v>
      </c>
      <c r="L54" s="6">
        <f t="shared" ca="1" si="13"/>
        <v>2.7981130161543824E-5</v>
      </c>
      <c r="M54" s="6">
        <f t="shared" ca="1" si="5"/>
        <v>7390.5350513813619</v>
      </c>
      <c r="N54" s="6">
        <f t="shared" ca="1" si="6"/>
        <v>64.702552202177941</v>
      </c>
      <c r="O54" s="6">
        <f t="shared" ca="1" si="7"/>
        <v>873.29026312123517</v>
      </c>
      <c r="P54">
        <f t="shared" ca="1" si="14"/>
        <v>5.2897192894844451E-3</v>
      </c>
    </row>
    <row r="55" spans="1:16" x14ac:dyDescent="0.2">
      <c r="A55" s="54"/>
      <c r="B55" s="54"/>
      <c r="D55" s="55">
        <f t="shared" si="15"/>
        <v>0</v>
      </c>
      <c r="E55" s="55">
        <f t="shared" si="15"/>
        <v>0</v>
      </c>
      <c r="F55" s="6">
        <f t="shared" si="8"/>
        <v>0</v>
      </c>
      <c r="G55" s="6">
        <f t="shared" si="9"/>
        <v>0</v>
      </c>
      <c r="H55" s="6">
        <f t="shared" si="10"/>
        <v>0</v>
      </c>
      <c r="I55" s="6">
        <f t="shared" si="11"/>
        <v>0</v>
      </c>
      <c r="J55" s="6">
        <f t="shared" si="12"/>
        <v>0</v>
      </c>
      <c r="K55" s="6">
        <f t="shared" ca="1" si="4"/>
        <v>-5.2897192894844451E-3</v>
      </c>
      <c r="L55" s="6">
        <f t="shared" ca="1" si="13"/>
        <v>2.7981130161543824E-5</v>
      </c>
      <c r="M55" s="6">
        <f t="shared" ca="1" si="5"/>
        <v>7390.5350513813619</v>
      </c>
      <c r="N55" s="6">
        <f t="shared" ca="1" si="6"/>
        <v>64.702552202177941</v>
      </c>
      <c r="O55" s="6">
        <f t="shared" ca="1" si="7"/>
        <v>873.29026312123517</v>
      </c>
      <c r="P55">
        <f t="shared" ca="1" si="14"/>
        <v>5.2897192894844451E-3</v>
      </c>
    </row>
    <row r="56" spans="1:16" x14ac:dyDescent="0.2">
      <c r="A56" s="54"/>
      <c r="B56" s="54"/>
      <c r="D56" s="55">
        <f t="shared" si="15"/>
        <v>0</v>
      </c>
      <c r="E56" s="55">
        <f t="shared" si="15"/>
        <v>0</v>
      </c>
      <c r="F56" s="6">
        <f t="shared" si="8"/>
        <v>0</v>
      </c>
      <c r="G56" s="6">
        <f t="shared" si="9"/>
        <v>0</v>
      </c>
      <c r="H56" s="6">
        <f t="shared" si="10"/>
        <v>0</v>
      </c>
      <c r="I56" s="6">
        <f t="shared" si="11"/>
        <v>0</v>
      </c>
      <c r="J56" s="6">
        <f t="shared" si="12"/>
        <v>0</v>
      </c>
      <c r="K56" s="6">
        <f t="shared" ca="1" si="4"/>
        <v>-5.2897192894844451E-3</v>
      </c>
      <c r="L56" s="6">
        <f t="shared" ca="1" si="13"/>
        <v>2.7981130161543824E-5</v>
      </c>
      <c r="M56" s="6">
        <f t="shared" ca="1" si="5"/>
        <v>7390.5350513813619</v>
      </c>
      <c r="N56" s="6">
        <f t="shared" ca="1" si="6"/>
        <v>64.702552202177941</v>
      </c>
      <c r="O56" s="6">
        <f t="shared" ca="1" si="7"/>
        <v>873.29026312123517</v>
      </c>
      <c r="P56">
        <f t="shared" ca="1" si="14"/>
        <v>5.2897192894844451E-3</v>
      </c>
    </row>
    <row r="57" spans="1:16" x14ac:dyDescent="0.2">
      <c r="A57" s="54"/>
      <c r="B57" s="54"/>
      <c r="D57" s="55">
        <f t="shared" si="15"/>
        <v>0</v>
      </c>
      <c r="E57" s="55">
        <f t="shared" si="15"/>
        <v>0</v>
      </c>
      <c r="F57" s="6">
        <f t="shared" si="8"/>
        <v>0</v>
      </c>
      <c r="G57" s="6">
        <f t="shared" si="9"/>
        <v>0</v>
      </c>
      <c r="H57" s="6">
        <f t="shared" si="10"/>
        <v>0</v>
      </c>
      <c r="I57" s="6">
        <f t="shared" si="11"/>
        <v>0</v>
      </c>
      <c r="J57" s="6">
        <f t="shared" si="12"/>
        <v>0</v>
      </c>
      <c r="K57" s="6">
        <f t="shared" ca="1" si="4"/>
        <v>-5.2897192894844451E-3</v>
      </c>
      <c r="L57" s="6">
        <f t="shared" ca="1" si="13"/>
        <v>2.7981130161543824E-5</v>
      </c>
      <c r="M57" s="6">
        <f t="shared" ca="1" si="5"/>
        <v>7390.5350513813619</v>
      </c>
      <c r="N57" s="6">
        <f t="shared" ca="1" si="6"/>
        <v>64.702552202177941</v>
      </c>
      <c r="O57" s="6">
        <f t="shared" ca="1" si="7"/>
        <v>873.29026312123517</v>
      </c>
      <c r="P57">
        <f t="shared" ca="1" si="14"/>
        <v>5.2897192894844451E-3</v>
      </c>
    </row>
    <row r="58" spans="1:16" x14ac:dyDescent="0.2">
      <c r="A58" s="54"/>
      <c r="B58" s="54"/>
      <c r="D58" s="55">
        <f t="shared" si="15"/>
        <v>0</v>
      </c>
      <c r="E58" s="55">
        <f t="shared" si="15"/>
        <v>0</v>
      </c>
      <c r="F58" s="6">
        <f t="shared" si="8"/>
        <v>0</v>
      </c>
      <c r="G58" s="6">
        <f t="shared" si="9"/>
        <v>0</v>
      </c>
      <c r="H58" s="6">
        <f t="shared" si="10"/>
        <v>0</v>
      </c>
      <c r="I58" s="6">
        <f t="shared" si="11"/>
        <v>0</v>
      </c>
      <c r="J58" s="6">
        <f t="shared" si="12"/>
        <v>0</v>
      </c>
      <c r="K58" s="6">
        <f t="shared" ca="1" si="4"/>
        <v>-5.2897192894844451E-3</v>
      </c>
      <c r="L58" s="6">
        <f t="shared" ca="1" si="13"/>
        <v>2.7981130161543824E-5</v>
      </c>
      <c r="M58" s="6">
        <f t="shared" ca="1" si="5"/>
        <v>7390.5350513813619</v>
      </c>
      <c r="N58" s="6">
        <f t="shared" ca="1" si="6"/>
        <v>64.702552202177941</v>
      </c>
      <c r="O58" s="6">
        <f t="shared" ca="1" si="7"/>
        <v>873.29026312123517</v>
      </c>
      <c r="P58">
        <f t="shared" ca="1" si="14"/>
        <v>5.2897192894844451E-3</v>
      </c>
    </row>
    <row r="59" spans="1:16" x14ac:dyDescent="0.2">
      <c r="A59" s="54"/>
      <c r="B59" s="54"/>
      <c r="D59" s="55">
        <f t="shared" si="15"/>
        <v>0</v>
      </c>
      <c r="E59" s="55">
        <f t="shared" si="15"/>
        <v>0</v>
      </c>
      <c r="F59" s="6">
        <f t="shared" si="8"/>
        <v>0</v>
      </c>
      <c r="G59" s="6">
        <f t="shared" si="9"/>
        <v>0</v>
      </c>
      <c r="H59" s="6">
        <f t="shared" si="10"/>
        <v>0</v>
      </c>
      <c r="I59" s="6">
        <f t="shared" si="11"/>
        <v>0</v>
      </c>
      <c r="J59" s="6">
        <f t="shared" si="12"/>
        <v>0</v>
      </c>
      <c r="K59" s="6">
        <f t="shared" ca="1" si="4"/>
        <v>-5.2897192894844451E-3</v>
      </c>
      <c r="L59" s="6">
        <f t="shared" ca="1" si="13"/>
        <v>2.7981130161543824E-5</v>
      </c>
      <c r="M59" s="6">
        <f t="shared" ca="1" si="5"/>
        <v>7390.5350513813619</v>
      </c>
      <c r="N59" s="6">
        <f t="shared" ca="1" si="6"/>
        <v>64.702552202177941</v>
      </c>
      <c r="O59" s="6">
        <f t="shared" ca="1" si="7"/>
        <v>873.29026312123517</v>
      </c>
      <c r="P59">
        <f t="shared" ca="1" si="14"/>
        <v>5.2897192894844451E-3</v>
      </c>
    </row>
    <row r="60" spans="1:16" x14ac:dyDescent="0.2">
      <c r="A60" s="54"/>
      <c r="B60" s="54"/>
      <c r="D60" s="55">
        <f t="shared" si="15"/>
        <v>0</v>
      </c>
      <c r="E60" s="55">
        <f t="shared" si="15"/>
        <v>0</v>
      </c>
      <c r="F60" s="6">
        <f t="shared" si="8"/>
        <v>0</v>
      </c>
      <c r="G60" s="6">
        <f t="shared" si="9"/>
        <v>0</v>
      </c>
      <c r="H60" s="6">
        <f t="shared" si="10"/>
        <v>0</v>
      </c>
      <c r="I60" s="6">
        <f t="shared" si="11"/>
        <v>0</v>
      </c>
      <c r="J60" s="6">
        <f t="shared" si="12"/>
        <v>0</v>
      </c>
      <c r="K60" s="6">
        <f t="shared" ca="1" si="4"/>
        <v>-5.2897192894844451E-3</v>
      </c>
      <c r="L60" s="6">
        <f t="shared" ca="1" si="13"/>
        <v>2.7981130161543824E-5</v>
      </c>
      <c r="M60" s="6">
        <f t="shared" ca="1" si="5"/>
        <v>7390.5350513813619</v>
      </c>
      <c r="N60" s="6">
        <f t="shared" ca="1" si="6"/>
        <v>64.702552202177941</v>
      </c>
      <c r="O60" s="6">
        <f t="shared" ca="1" si="7"/>
        <v>873.29026312123517</v>
      </c>
      <c r="P60">
        <f t="shared" ca="1" si="14"/>
        <v>5.2897192894844451E-3</v>
      </c>
    </row>
    <row r="61" spans="1:16" x14ac:dyDescent="0.2">
      <c r="A61" s="54"/>
      <c r="B61" s="54"/>
      <c r="D61" s="55">
        <f t="shared" si="15"/>
        <v>0</v>
      </c>
      <c r="E61" s="55">
        <f t="shared" si="15"/>
        <v>0</v>
      </c>
      <c r="F61" s="6">
        <f t="shared" si="8"/>
        <v>0</v>
      </c>
      <c r="G61" s="6">
        <f t="shared" si="9"/>
        <v>0</v>
      </c>
      <c r="H61" s="6">
        <f t="shared" si="10"/>
        <v>0</v>
      </c>
      <c r="I61" s="6">
        <f t="shared" si="11"/>
        <v>0</v>
      </c>
      <c r="J61" s="6">
        <f t="shared" si="12"/>
        <v>0</v>
      </c>
      <c r="K61" s="6">
        <f t="shared" ca="1" si="4"/>
        <v>-5.2897192894844451E-3</v>
      </c>
      <c r="L61" s="6">
        <f t="shared" ca="1" si="13"/>
        <v>2.7981130161543824E-5</v>
      </c>
      <c r="M61" s="6">
        <f t="shared" ca="1" si="5"/>
        <v>7390.5350513813619</v>
      </c>
      <c r="N61" s="6">
        <f t="shared" ca="1" si="6"/>
        <v>64.702552202177941</v>
      </c>
      <c r="O61" s="6">
        <f t="shared" ca="1" si="7"/>
        <v>873.29026312123517</v>
      </c>
      <c r="P61">
        <f t="shared" ca="1" si="14"/>
        <v>5.2897192894844451E-3</v>
      </c>
    </row>
    <row r="62" spans="1:16" x14ac:dyDescent="0.2">
      <c r="A62" s="54"/>
      <c r="B62" s="54"/>
      <c r="D62" s="55">
        <f t="shared" si="15"/>
        <v>0</v>
      </c>
      <c r="E62" s="55">
        <f t="shared" si="15"/>
        <v>0</v>
      </c>
      <c r="F62" s="6">
        <f t="shared" si="8"/>
        <v>0</v>
      </c>
      <c r="G62" s="6">
        <f t="shared" si="9"/>
        <v>0</v>
      </c>
      <c r="H62" s="6">
        <f t="shared" si="10"/>
        <v>0</v>
      </c>
      <c r="I62" s="6">
        <f t="shared" si="11"/>
        <v>0</v>
      </c>
      <c r="J62" s="6">
        <f t="shared" si="12"/>
        <v>0</v>
      </c>
      <c r="K62" s="6">
        <f t="shared" ca="1" si="4"/>
        <v>-5.2897192894844451E-3</v>
      </c>
      <c r="L62" s="6">
        <f t="shared" ca="1" si="13"/>
        <v>2.7981130161543824E-5</v>
      </c>
      <c r="M62" s="6">
        <f t="shared" ca="1" si="5"/>
        <v>7390.5350513813619</v>
      </c>
      <c r="N62" s="6">
        <f t="shared" ca="1" si="6"/>
        <v>64.702552202177941</v>
      </c>
      <c r="O62" s="6">
        <f t="shared" ca="1" si="7"/>
        <v>873.29026312123517</v>
      </c>
      <c r="P62">
        <f t="shared" ca="1" si="14"/>
        <v>5.2897192894844451E-3</v>
      </c>
    </row>
    <row r="63" spans="1:16" x14ac:dyDescent="0.2">
      <c r="A63" s="54"/>
      <c r="B63" s="54"/>
      <c r="D63" s="55">
        <f t="shared" si="15"/>
        <v>0</v>
      </c>
      <c r="E63" s="55">
        <f t="shared" si="15"/>
        <v>0</v>
      </c>
      <c r="F63" s="6">
        <f t="shared" si="8"/>
        <v>0</v>
      </c>
      <c r="G63" s="6">
        <f t="shared" si="9"/>
        <v>0</v>
      </c>
      <c r="H63" s="6">
        <f t="shared" si="10"/>
        <v>0</v>
      </c>
      <c r="I63" s="6">
        <f t="shared" si="11"/>
        <v>0</v>
      </c>
      <c r="J63" s="6">
        <f t="shared" si="12"/>
        <v>0</v>
      </c>
      <c r="K63" s="6">
        <f t="shared" ca="1" si="4"/>
        <v>-5.2897192894844451E-3</v>
      </c>
      <c r="L63" s="6">
        <f t="shared" ca="1" si="13"/>
        <v>2.7981130161543824E-5</v>
      </c>
      <c r="M63" s="6">
        <f t="shared" ca="1" si="5"/>
        <v>7390.5350513813619</v>
      </c>
      <c r="N63" s="6">
        <f t="shared" ca="1" si="6"/>
        <v>64.702552202177941</v>
      </c>
      <c r="O63" s="6">
        <f t="shared" ca="1" si="7"/>
        <v>873.29026312123517</v>
      </c>
      <c r="P63">
        <f t="shared" ca="1" si="14"/>
        <v>5.2897192894844451E-3</v>
      </c>
    </row>
    <row r="64" spans="1:16" x14ac:dyDescent="0.2">
      <c r="A64" s="54"/>
      <c r="B64" s="54"/>
      <c r="D64" s="55">
        <f t="shared" si="15"/>
        <v>0</v>
      </c>
      <c r="E64" s="55">
        <f t="shared" si="15"/>
        <v>0</v>
      </c>
      <c r="F64" s="6">
        <f t="shared" si="8"/>
        <v>0</v>
      </c>
      <c r="G64" s="6">
        <f t="shared" si="9"/>
        <v>0</v>
      </c>
      <c r="H64" s="6">
        <f t="shared" si="10"/>
        <v>0</v>
      </c>
      <c r="I64" s="6">
        <f t="shared" si="11"/>
        <v>0</v>
      </c>
      <c r="J64" s="6">
        <f t="shared" si="12"/>
        <v>0</v>
      </c>
      <c r="K64" s="6">
        <f t="shared" ca="1" si="4"/>
        <v>-5.2897192894844451E-3</v>
      </c>
      <c r="L64" s="6">
        <f t="shared" ca="1" si="13"/>
        <v>2.7981130161543824E-5</v>
      </c>
      <c r="M64" s="6">
        <f t="shared" ca="1" si="5"/>
        <v>7390.5350513813619</v>
      </c>
      <c r="N64" s="6">
        <f t="shared" ca="1" si="6"/>
        <v>64.702552202177941</v>
      </c>
      <c r="O64" s="6">
        <f t="shared" ca="1" si="7"/>
        <v>873.29026312123517</v>
      </c>
      <c r="P64">
        <f t="shared" ca="1" si="14"/>
        <v>5.2897192894844451E-3</v>
      </c>
    </row>
    <row r="65" spans="1:16" x14ac:dyDescent="0.2">
      <c r="A65" s="54"/>
      <c r="B65" s="54"/>
      <c r="D65" s="55">
        <f t="shared" si="15"/>
        <v>0</v>
      </c>
      <c r="E65" s="55">
        <f t="shared" si="15"/>
        <v>0</v>
      </c>
      <c r="F65" s="6">
        <f t="shared" si="8"/>
        <v>0</v>
      </c>
      <c r="G65" s="6">
        <f t="shared" si="9"/>
        <v>0</v>
      </c>
      <c r="H65" s="6">
        <f t="shared" si="10"/>
        <v>0</v>
      </c>
      <c r="I65" s="6">
        <f t="shared" si="11"/>
        <v>0</v>
      </c>
      <c r="J65" s="6">
        <f t="shared" si="12"/>
        <v>0</v>
      </c>
      <c r="K65" s="6">
        <f t="shared" ca="1" si="4"/>
        <v>-5.2897192894844451E-3</v>
      </c>
      <c r="L65" s="6">
        <f t="shared" ca="1" si="13"/>
        <v>2.7981130161543824E-5</v>
      </c>
      <c r="M65" s="6">
        <f t="shared" ca="1" si="5"/>
        <v>7390.5350513813619</v>
      </c>
      <c r="N65" s="6">
        <f t="shared" ca="1" si="6"/>
        <v>64.702552202177941</v>
      </c>
      <c r="O65" s="6">
        <f t="shared" ca="1" si="7"/>
        <v>873.29026312123517</v>
      </c>
      <c r="P65">
        <f t="shared" ca="1" si="14"/>
        <v>5.2897192894844451E-3</v>
      </c>
    </row>
    <row r="66" spans="1:16" x14ac:dyDescent="0.2">
      <c r="A66" s="54"/>
      <c r="B66" s="54"/>
      <c r="D66" s="55">
        <f t="shared" si="15"/>
        <v>0</v>
      </c>
      <c r="E66" s="55">
        <f t="shared" si="15"/>
        <v>0</v>
      </c>
      <c r="F66" s="6">
        <f t="shared" si="8"/>
        <v>0</v>
      </c>
      <c r="G66" s="6">
        <f t="shared" si="9"/>
        <v>0</v>
      </c>
      <c r="H66" s="6">
        <f t="shared" si="10"/>
        <v>0</v>
      </c>
      <c r="I66" s="6">
        <f t="shared" si="11"/>
        <v>0</v>
      </c>
      <c r="J66" s="6">
        <f t="shared" si="12"/>
        <v>0</v>
      </c>
      <c r="K66" s="6">
        <f t="shared" ca="1" si="4"/>
        <v>-5.2897192894844451E-3</v>
      </c>
      <c r="L66" s="6">
        <f t="shared" ca="1" si="13"/>
        <v>2.7981130161543824E-5</v>
      </c>
      <c r="M66" s="6">
        <f t="shared" ca="1" si="5"/>
        <v>7390.5350513813619</v>
      </c>
      <c r="N66" s="6">
        <f t="shared" ca="1" si="6"/>
        <v>64.702552202177941</v>
      </c>
      <c r="O66" s="6">
        <f t="shared" ca="1" si="7"/>
        <v>873.29026312123517</v>
      </c>
      <c r="P66">
        <f t="shared" ca="1" si="14"/>
        <v>5.2897192894844451E-3</v>
      </c>
    </row>
    <row r="67" spans="1:16" x14ac:dyDescent="0.2">
      <c r="A67" s="54"/>
      <c r="B67" s="54"/>
      <c r="D67" s="55">
        <f t="shared" si="15"/>
        <v>0</v>
      </c>
      <c r="E67" s="55">
        <f t="shared" si="15"/>
        <v>0</v>
      </c>
      <c r="F67" s="6">
        <f t="shared" si="8"/>
        <v>0</v>
      </c>
      <c r="G67" s="6">
        <f t="shared" si="9"/>
        <v>0</v>
      </c>
      <c r="H67" s="6">
        <f t="shared" si="10"/>
        <v>0</v>
      </c>
      <c r="I67" s="6">
        <f t="shared" si="11"/>
        <v>0</v>
      </c>
      <c r="J67" s="6">
        <f t="shared" si="12"/>
        <v>0</v>
      </c>
      <c r="K67" s="6">
        <f t="shared" ca="1" si="4"/>
        <v>-5.2897192894844451E-3</v>
      </c>
      <c r="L67" s="6">
        <f t="shared" ca="1" si="13"/>
        <v>2.7981130161543824E-5</v>
      </c>
      <c r="M67" s="6">
        <f t="shared" ca="1" si="5"/>
        <v>7390.5350513813619</v>
      </c>
      <c r="N67" s="6">
        <f t="shared" ca="1" si="6"/>
        <v>64.702552202177941</v>
      </c>
      <c r="O67" s="6">
        <f t="shared" ca="1" si="7"/>
        <v>873.29026312123517</v>
      </c>
      <c r="P67">
        <f t="shared" ca="1" si="14"/>
        <v>5.2897192894844451E-3</v>
      </c>
    </row>
    <row r="68" spans="1:16" x14ac:dyDescent="0.2">
      <c r="A68" s="54"/>
      <c r="B68" s="54"/>
      <c r="D68" s="55">
        <f t="shared" si="15"/>
        <v>0</v>
      </c>
      <c r="E68" s="55">
        <f t="shared" si="15"/>
        <v>0</v>
      </c>
      <c r="F68" s="6">
        <f t="shared" si="8"/>
        <v>0</v>
      </c>
      <c r="G68" s="6">
        <f t="shared" si="9"/>
        <v>0</v>
      </c>
      <c r="H68" s="6">
        <f t="shared" si="10"/>
        <v>0</v>
      </c>
      <c r="I68" s="6">
        <f t="shared" si="11"/>
        <v>0</v>
      </c>
      <c r="J68" s="6">
        <f t="shared" si="12"/>
        <v>0</v>
      </c>
      <c r="K68" s="6">
        <f t="shared" ca="1" si="4"/>
        <v>-5.2897192894844451E-3</v>
      </c>
      <c r="L68" s="6">
        <f t="shared" ca="1" si="13"/>
        <v>2.7981130161543824E-5</v>
      </c>
      <c r="M68" s="6">
        <f t="shared" ca="1" si="5"/>
        <v>7390.5350513813619</v>
      </c>
      <c r="N68" s="6">
        <f t="shared" ca="1" si="6"/>
        <v>64.702552202177941</v>
      </c>
      <c r="O68" s="6">
        <f t="shared" ca="1" si="7"/>
        <v>873.29026312123517</v>
      </c>
      <c r="P68">
        <f t="shared" ca="1" si="14"/>
        <v>5.2897192894844451E-3</v>
      </c>
    </row>
    <row r="69" spans="1:16" x14ac:dyDescent="0.2">
      <c r="A69" s="54"/>
      <c r="B69" s="54"/>
      <c r="D69" s="55">
        <f t="shared" si="15"/>
        <v>0</v>
      </c>
      <c r="E69" s="55">
        <f t="shared" si="15"/>
        <v>0</v>
      </c>
      <c r="F69" s="6">
        <f t="shared" si="8"/>
        <v>0</v>
      </c>
      <c r="G69" s="6">
        <f t="shared" si="9"/>
        <v>0</v>
      </c>
      <c r="H69" s="6">
        <f t="shared" si="10"/>
        <v>0</v>
      </c>
      <c r="I69" s="6">
        <f t="shared" si="11"/>
        <v>0</v>
      </c>
      <c r="J69" s="6">
        <f t="shared" si="12"/>
        <v>0</v>
      </c>
      <c r="K69" s="6">
        <f t="shared" ca="1" si="4"/>
        <v>-5.2897192894844451E-3</v>
      </c>
      <c r="L69" s="6">
        <f t="shared" ca="1" si="13"/>
        <v>2.7981130161543824E-5</v>
      </c>
      <c r="M69" s="6">
        <f t="shared" ca="1" si="5"/>
        <v>7390.5350513813619</v>
      </c>
      <c r="N69" s="6">
        <f t="shared" ca="1" si="6"/>
        <v>64.702552202177941</v>
      </c>
      <c r="O69" s="6">
        <f t="shared" ca="1" si="7"/>
        <v>873.29026312123517</v>
      </c>
      <c r="P69">
        <f t="shared" ca="1" si="14"/>
        <v>5.2897192894844451E-3</v>
      </c>
    </row>
    <row r="70" spans="1:16" x14ac:dyDescent="0.2">
      <c r="A70" s="54"/>
      <c r="B70" s="54"/>
      <c r="D70" s="55">
        <f t="shared" si="15"/>
        <v>0</v>
      </c>
      <c r="E70" s="55">
        <f t="shared" si="15"/>
        <v>0</v>
      </c>
      <c r="F70" s="6">
        <f t="shared" si="8"/>
        <v>0</v>
      </c>
      <c r="G70" s="6">
        <f t="shared" si="9"/>
        <v>0</v>
      </c>
      <c r="H70" s="6">
        <f t="shared" si="10"/>
        <v>0</v>
      </c>
      <c r="I70" s="6">
        <f t="shared" si="11"/>
        <v>0</v>
      </c>
      <c r="J70" s="6">
        <f t="shared" si="12"/>
        <v>0</v>
      </c>
      <c r="K70" s="6">
        <f t="shared" ca="1" si="4"/>
        <v>-5.2897192894844451E-3</v>
      </c>
      <c r="L70" s="6">
        <f t="shared" ca="1" si="13"/>
        <v>2.7981130161543824E-5</v>
      </c>
      <c r="M70" s="6">
        <f t="shared" ca="1" si="5"/>
        <v>7390.5350513813619</v>
      </c>
      <c r="N70" s="6">
        <f t="shared" ca="1" si="6"/>
        <v>64.702552202177941</v>
      </c>
      <c r="O70" s="6">
        <f t="shared" ca="1" si="7"/>
        <v>873.29026312123517</v>
      </c>
      <c r="P70">
        <f t="shared" ca="1" si="14"/>
        <v>5.2897192894844451E-3</v>
      </c>
    </row>
    <row r="71" spans="1:16" x14ac:dyDescent="0.2">
      <c r="A71" s="54"/>
      <c r="B71" s="54"/>
      <c r="D71" s="55">
        <f t="shared" si="15"/>
        <v>0</v>
      </c>
      <c r="E71" s="55">
        <f t="shared" si="15"/>
        <v>0</v>
      </c>
      <c r="F71" s="6">
        <f t="shared" si="8"/>
        <v>0</v>
      </c>
      <c r="G71" s="6">
        <f t="shared" si="9"/>
        <v>0</v>
      </c>
      <c r="H71" s="6">
        <f t="shared" si="10"/>
        <v>0</v>
      </c>
      <c r="I71" s="6">
        <f t="shared" si="11"/>
        <v>0</v>
      </c>
      <c r="J71" s="6">
        <f t="shared" si="12"/>
        <v>0</v>
      </c>
      <c r="K71" s="6">
        <f t="shared" ca="1" si="4"/>
        <v>-5.2897192894844451E-3</v>
      </c>
      <c r="L71" s="6">
        <f t="shared" ca="1" si="13"/>
        <v>2.7981130161543824E-5</v>
      </c>
      <c r="M71" s="6">
        <f t="shared" ca="1" si="5"/>
        <v>7390.5350513813619</v>
      </c>
      <c r="N71" s="6">
        <f t="shared" ca="1" si="6"/>
        <v>64.702552202177941</v>
      </c>
      <c r="O71" s="6">
        <f t="shared" ca="1" si="7"/>
        <v>873.29026312123517</v>
      </c>
      <c r="P71">
        <f t="shared" ca="1" si="14"/>
        <v>5.2897192894844451E-3</v>
      </c>
    </row>
    <row r="72" spans="1:16" x14ac:dyDescent="0.2">
      <c r="A72" s="54"/>
      <c r="B72" s="54"/>
      <c r="D72" s="55">
        <f t="shared" si="15"/>
        <v>0</v>
      </c>
      <c r="E72" s="55">
        <f t="shared" si="15"/>
        <v>0</v>
      </c>
      <c r="F72" s="6">
        <f t="shared" si="8"/>
        <v>0</v>
      </c>
      <c r="G72" s="6">
        <f t="shared" si="9"/>
        <v>0</v>
      </c>
      <c r="H72" s="6">
        <f t="shared" si="10"/>
        <v>0</v>
      </c>
      <c r="I72" s="6">
        <f t="shared" si="11"/>
        <v>0</v>
      </c>
      <c r="J72" s="6">
        <f t="shared" si="12"/>
        <v>0</v>
      </c>
      <c r="K72" s="6">
        <f t="shared" ca="1" si="4"/>
        <v>-5.2897192894844451E-3</v>
      </c>
      <c r="L72" s="6">
        <f t="shared" ca="1" si="13"/>
        <v>2.7981130161543824E-5</v>
      </c>
      <c r="M72" s="6">
        <f t="shared" ca="1" si="5"/>
        <v>7390.5350513813619</v>
      </c>
      <c r="N72" s="6">
        <f t="shared" ca="1" si="6"/>
        <v>64.702552202177941</v>
      </c>
      <c r="O72" s="6">
        <f t="shared" ca="1" si="7"/>
        <v>873.29026312123517</v>
      </c>
      <c r="P72">
        <f t="shared" ca="1" si="14"/>
        <v>5.2897192894844451E-3</v>
      </c>
    </row>
    <row r="73" spans="1:16" x14ac:dyDescent="0.2">
      <c r="A73" s="54"/>
      <c r="B73" s="54"/>
      <c r="D73" s="55">
        <f t="shared" si="15"/>
        <v>0</v>
      </c>
      <c r="E73" s="55">
        <f t="shared" si="15"/>
        <v>0</v>
      </c>
      <c r="F73" s="6">
        <f t="shared" si="8"/>
        <v>0</v>
      </c>
      <c r="G73" s="6">
        <f t="shared" si="9"/>
        <v>0</v>
      </c>
      <c r="H73" s="6">
        <f t="shared" si="10"/>
        <v>0</v>
      </c>
      <c r="I73" s="6">
        <f t="shared" si="11"/>
        <v>0</v>
      </c>
      <c r="J73" s="6">
        <f t="shared" si="12"/>
        <v>0</v>
      </c>
      <c r="K73" s="6">
        <f t="shared" ca="1" si="4"/>
        <v>-5.2897192894844451E-3</v>
      </c>
      <c r="L73" s="6">
        <f t="shared" ca="1" si="13"/>
        <v>2.7981130161543824E-5</v>
      </c>
      <c r="M73" s="6">
        <f t="shared" ca="1" si="5"/>
        <v>7390.5350513813619</v>
      </c>
      <c r="N73" s="6">
        <f t="shared" ca="1" si="6"/>
        <v>64.702552202177941</v>
      </c>
      <c r="O73" s="6">
        <f t="shared" ca="1" si="7"/>
        <v>873.29026312123517</v>
      </c>
      <c r="P73">
        <f t="shared" ca="1" si="14"/>
        <v>5.2897192894844451E-3</v>
      </c>
    </row>
    <row r="74" spans="1:16" x14ac:dyDescent="0.2">
      <c r="A74" s="54"/>
      <c r="B74" s="54"/>
      <c r="D74" s="55">
        <f t="shared" si="15"/>
        <v>0</v>
      </c>
      <c r="E74" s="55">
        <f t="shared" si="15"/>
        <v>0</v>
      </c>
      <c r="F74" s="6">
        <f t="shared" si="8"/>
        <v>0</v>
      </c>
      <c r="G74" s="6">
        <f t="shared" si="9"/>
        <v>0</v>
      </c>
      <c r="H74" s="6">
        <f t="shared" si="10"/>
        <v>0</v>
      </c>
      <c r="I74" s="6">
        <f t="shared" si="11"/>
        <v>0</v>
      </c>
      <c r="J74" s="6">
        <f t="shared" si="12"/>
        <v>0</v>
      </c>
      <c r="K74" s="6">
        <f t="shared" ca="1" si="4"/>
        <v>-5.2897192894844451E-3</v>
      </c>
      <c r="L74" s="6">
        <f t="shared" ca="1" si="13"/>
        <v>2.7981130161543824E-5</v>
      </c>
      <c r="M74" s="6">
        <f t="shared" ca="1" si="5"/>
        <v>7390.5350513813619</v>
      </c>
      <c r="N74" s="6">
        <f t="shared" ca="1" si="6"/>
        <v>64.702552202177941</v>
      </c>
      <c r="O74" s="6">
        <f t="shared" ca="1" si="7"/>
        <v>873.29026312123517</v>
      </c>
      <c r="P74">
        <f t="shared" ca="1" si="14"/>
        <v>5.2897192894844451E-3</v>
      </c>
    </row>
    <row r="75" spans="1:16" x14ac:dyDescent="0.2">
      <c r="A75" s="54"/>
      <c r="B75" s="54"/>
      <c r="D75" s="55">
        <f t="shared" si="15"/>
        <v>0</v>
      </c>
      <c r="E75" s="55">
        <f t="shared" si="15"/>
        <v>0</v>
      </c>
      <c r="F75" s="6">
        <f t="shared" si="8"/>
        <v>0</v>
      </c>
      <c r="G75" s="6">
        <f t="shared" si="9"/>
        <v>0</v>
      </c>
      <c r="H75" s="6">
        <f t="shared" si="10"/>
        <v>0</v>
      </c>
      <c r="I75" s="6">
        <f t="shared" si="11"/>
        <v>0</v>
      </c>
      <c r="J75" s="6">
        <f t="shared" si="12"/>
        <v>0</v>
      </c>
      <c r="K75" s="6">
        <f t="shared" ca="1" si="4"/>
        <v>-5.2897192894844451E-3</v>
      </c>
      <c r="L75" s="6">
        <f t="shared" ca="1" si="13"/>
        <v>2.7981130161543824E-5</v>
      </c>
      <c r="M75" s="6">
        <f t="shared" ca="1" si="5"/>
        <v>7390.5350513813619</v>
      </c>
      <c r="N75" s="6">
        <f t="shared" ca="1" si="6"/>
        <v>64.702552202177941</v>
      </c>
      <c r="O75" s="6">
        <f t="shared" ca="1" si="7"/>
        <v>873.29026312123517</v>
      </c>
      <c r="P75">
        <f t="shared" ca="1" si="14"/>
        <v>5.2897192894844451E-3</v>
      </c>
    </row>
    <row r="76" spans="1:16" x14ac:dyDescent="0.2">
      <c r="A76" s="54"/>
      <c r="B76" s="54"/>
      <c r="D76" s="55">
        <f t="shared" si="15"/>
        <v>0</v>
      </c>
      <c r="E76" s="55">
        <f t="shared" si="15"/>
        <v>0</v>
      </c>
      <c r="F76" s="6">
        <f t="shared" si="8"/>
        <v>0</v>
      </c>
      <c r="G76" s="6">
        <f t="shared" si="9"/>
        <v>0</v>
      </c>
      <c r="H76" s="6">
        <f t="shared" si="10"/>
        <v>0</v>
      </c>
      <c r="I76" s="6">
        <f t="shared" si="11"/>
        <v>0</v>
      </c>
      <c r="J76" s="6">
        <f t="shared" si="12"/>
        <v>0</v>
      </c>
      <c r="K76" s="6">
        <f t="shared" ca="1" si="4"/>
        <v>-5.2897192894844451E-3</v>
      </c>
      <c r="L76" s="6">
        <f t="shared" ca="1" si="13"/>
        <v>2.7981130161543824E-5</v>
      </c>
      <c r="M76" s="6">
        <f t="shared" ca="1" si="5"/>
        <v>7390.5350513813619</v>
      </c>
      <c r="N76" s="6">
        <f t="shared" ca="1" si="6"/>
        <v>64.702552202177941</v>
      </c>
      <c r="O76" s="6">
        <f t="shared" ca="1" si="7"/>
        <v>873.29026312123517</v>
      </c>
      <c r="P76">
        <f t="shared" ca="1" si="14"/>
        <v>5.2897192894844451E-3</v>
      </c>
    </row>
    <row r="77" spans="1:16" x14ac:dyDescent="0.2">
      <c r="A77" s="54"/>
      <c r="B77" s="54"/>
      <c r="D77" s="55">
        <f t="shared" si="15"/>
        <v>0</v>
      </c>
      <c r="E77" s="55">
        <f t="shared" si="15"/>
        <v>0</v>
      </c>
      <c r="F77" s="6">
        <f t="shared" si="8"/>
        <v>0</v>
      </c>
      <c r="G77" s="6">
        <f t="shared" si="9"/>
        <v>0</v>
      </c>
      <c r="H77" s="6">
        <f t="shared" si="10"/>
        <v>0</v>
      </c>
      <c r="I77" s="6">
        <f t="shared" si="11"/>
        <v>0</v>
      </c>
      <c r="J77" s="6">
        <f t="shared" si="12"/>
        <v>0</v>
      </c>
      <c r="K77" s="6">
        <f t="shared" ca="1" si="4"/>
        <v>-5.2897192894844451E-3</v>
      </c>
      <c r="L77" s="6">
        <f t="shared" ca="1" si="13"/>
        <v>2.7981130161543824E-5</v>
      </c>
      <c r="M77" s="6">
        <f t="shared" ca="1" si="5"/>
        <v>7390.5350513813619</v>
      </c>
      <c r="N77" s="6">
        <f t="shared" ca="1" si="6"/>
        <v>64.702552202177941</v>
      </c>
      <c r="O77" s="6">
        <f t="shared" ca="1" si="7"/>
        <v>873.29026312123517</v>
      </c>
      <c r="P77">
        <f t="shared" ca="1" si="14"/>
        <v>5.2897192894844451E-3</v>
      </c>
    </row>
    <row r="78" spans="1:16" x14ac:dyDescent="0.2">
      <c r="A78" s="54"/>
      <c r="B78" s="54"/>
      <c r="D78" s="55">
        <f t="shared" si="15"/>
        <v>0</v>
      </c>
      <c r="E78" s="55">
        <f t="shared" si="15"/>
        <v>0</v>
      </c>
      <c r="F78" s="6">
        <f t="shared" si="8"/>
        <v>0</v>
      </c>
      <c r="G78" s="6">
        <f t="shared" si="9"/>
        <v>0</v>
      </c>
      <c r="H78" s="6">
        <f t="shared" si="10"/>
        <v>0</v>
      </c>
      <c r="I78" s="6">
        <f t="shared" si="11"/>
        <v>0</v>
      </c>
      <c r="J78" s="6">
        <f t="shared" si="12"/>
        <v>0</v>
      </c>
      <c r="K78" s="6">
        <f t="shared" ca="1" si="4"/>
        <v>-5.2897192894844451E-3</v>
      </c>
      <c r="L78" s="6">
        <f t="shared" ca="1" si="13"/>
        <v>2.7981130161543824E-5</v>
      </c>
      <c r="M78" s="6">
        <f t="shared" ca="1" si="5"/>
        <v>7390.5350513813619</v>
      </c>
      <c r="N78" s="6">
        <f t="shared" ca="1" si="6"/>
        <v>64.702552202177941</v>
      </c>
      <c r="O78" s="6">
        <f t="shared" ca="1" si="7"/>
        <v>873.29026312123517</v>
      </c>
      <c r="P78">
        <f t="shared" ca="1" si="14"/>
        <v>5.2897192894844451E-3</v>
      </c>
    </row>
    <row r="79" spans="1:16" x14ac:dyDescent="0.2">
      <c r="A79" s="54"/>
      <c r="B79" s="54"/>
      <c r="D79" s="55">
        <f t="shared" si="15"/>
        <v>0</v>
      </c>
      <c r="E79" s="55">
        <f t="shared" si="15"/>
        <v>0</v>
      </c>
      <c r="F79" s="6">
        <f t="shared" si="8"/>
        <v>0</v>
      </c>
      <c r="G79" s="6">
        <f t="shared" si="9"/>
        <v>0</v>
      </c>
      <c r="H79" s="6">
        <f t="shared" si="10"/>
        <v>0</v>
      </c>
      <c r="I79" s="6">
        <f t="shared" si="11"/>
        <v>0</v>
      </c>
      <c r="J79" s="6">
        <f t="shared" si="12"/>
        <v>0</v>
      </c>
      <c r="K79" s="6">
        <f t="shared" ca="1" si="4"/>
        <v>-5.2897192894844451E-3</v>
      </c>
      <c r="L79" s="6">
        <f t="shared" ca="1" si="13"/>
        <v>2.7981130161543824E-5</v>
      </c>
      <c r="M79" s="6">
        <f t="shared" ca="1" si="5"/>
        <v>7390.5350513813619</v>
      </c>
      <c r="N79" s="6">
        <f t="shared" ca="1" si="6"/>
        <v>64.702552202177941</v>
      </c>
      <c r="O79" s="6">
        <f t="shared" ca="1" si="7"/>
        <v>873.29026312123517</v>
      </c>
      <c r="P79">
        <f t="shared" ca="1" si="14"/>
        <v>5.2897192894844451E-3</v>
      </c>
    </row>
    <row r="80" spans="1:16" x14ac:dyDescent="0.2">
      <c r="A80" s="54"/>
      <c r="B80" s="54"/>
      <c r="D80" s="55">
        <f t="shared" si="15"/>
        <v>0</v>
      </c>
      <c r="E80" s="55">
        <f t="shared" si="15"/>
        <v>0</v>
      </c>
      <c r="F80" s="6">
        <f t="shared" si="8"/>
        <v>0</v>
      </c>
      <c r="G80" s="6">
        <f t="shared" si="9"/>
        <v>0</v>
      </c>
      <c r="H80" s="6">
        <f t="shared" si="10"/>
        <v>0</v>
      </c>
      <c r="I80" s="6">
        <f t="shared" si="11"/>
        <v>0</v>
      </c>
      <c r="J80" s="6">
        <f t="shared" si="12"/>
        <v>0</v>
      </c>
      <c r="K80" s="6">
        <f t="shared" ca="1" si="4"/>
        <v>-5.2897192894844451E-3</v>
      </c>
      <c r="L80" s="6">
        <f t="shared" ca="1" si="13"/>
        <v>2.7981130161543824E-5</v>
      </c>
      <c r="M80" s="6">
        <f t="shared" ca="1" si="5"/>
        <v>7390.5350513813619</v>
      </c>
      <c r="N80" s="6">
        <f t="shared" ca="1" si="6"/>
        <v>64.702552202177941</v>
      </c>
      <c r="O80" s="6">
        <f t="shared" ca="1" si="7"/>
        <v>873.29026312123517</v>
      </c>
      <c r="P80">
        <f t="shared" ca="1" si="14"/>
        <v>5.2897192894844451E-3</v>
      </c>
    </row>
    <row r="81" spans="1:16" x14ac:dyDescent="0.2">
      <c r="A81" s="54"/>
      <c r="B81" s="54"/>
      <c r="D81" s="55">
        <f t="shared" si="15"/>
        <v>0</v>
      </c>
      <c r="E81" s="55">
        <f t="shared" si="15"/>
        <v>0</v>
      </c>
      <c r="F81" s="6">
        <f t="shared" si="8"/>
        <v>0</v>
      </c>
      <c r="G81" s="6">
        <f t="shared" si="9"/>
        <v>0</v>
      </c>
      <c r="H81" s="6">
        <f t="shared" si="10"/>
        <v>0</v>
      </c>
      <c r="I81" s="6">
        <f t="shared" si="11"/>
        <v>0</v>
      </c>
      <c r="J81" s="6">
        <f t="shared" si="12"/>
        <v>0</v>
      </c>
      <c r="K81" s="6">
        <f t="shared" ca="1" si="4"/>
        <v>-5.2897192894844451E-3</v>
      </c>
      <c r="L81" s="6">
        <f t="shared" ca="1" si="13"/>
        <v>2.7981130161543824E-5</v>
      </c>
      <c r="M81" s="6">
        <f t="shared" ca="1" si="5"/>
        <v>7390.5350513813619</v>
      </c>
      <c r="N81" s="6">
        <f t="shared" ca="1" si="6"/>
        <v>64.702552202177941</v>
      </c>
      <c r="O81" s="6">
        <f t="shared" ca="1" si="7"/>
        <v>873.29026312123517</v>
      </c>
      <c r="P81">
        <f t="shared" ca="1" si="14"/>
        <v>5.2897192894844451E-3</v>
      </c>
    </row>
    <row r="82" spans="1:16" x14ac:dyDescent="0.2">
      <c r="A82" s="54"/>
      <c r="B82" s="54"/>
      <c r="D82" s="55">
        <f t="shared" si="15"/>
        <v>0</v>
      </c>
      <c r="E82" s="55">
        <f t="shared" si="15"/>
        <v>0</v>
      </c>
      <c r="F82" s="6">
        <f t="shared" si="8"/>
        <v>0</v>
      </c>
      <c r="G82" s="6">
        <f t="shared" si="9"/>
        <v>0</v>
      </c>
      <c r="H82" s="6">
        <f t="shared" si="10"/>
        <v>0</v>
      </c>
      <c r="I82" s="6">
        <f t="shared" si="11"/>
        <v>0</v>
      </c>
      <c r="J82" s="6">
        <f t="shared" si="12"/>
        <v>0</v>
      </c>
      <c r="K82" s="6">
        <f t="shared" ca="1" si="4"/>
        <v>-5.2897192894844451E-3</v>
      </c>
      <c r="L82" s="6">
        <f t="shared" ca="1" si="13"/>
        <v>2.7981130161543824E-5</v>
      </c>
      <c r="M82" s="6">
        <f t="shared" ca="1" si="5"/>
        <v>7390.5350513813619</v>
      </c>
      <c r="N82" s="6">
        <f t="shared" ca="1" si="6"/>
        <v>64.702552202177941</v>
      </c>
      <c r="O82" s="6">
        <f t="shared" ca="1" si="7"/>
        <v>873.29026312123517</v>
      </c>
      <c r="P82">
        <f t="shared" ca="1" si="14"/>
        <v>5.2897192894844451E-3</v>
      </c>
    </row>
    <row r="83" spans="1:16" x14ac:dyDescent="0.2">
      <c r="A83" s="54"/>
      <c r="B83" s="54"/>
      <c r="D83" s="55">
        <f t="shared" si="15"/>
        <v>0</v>
      </c>
      <c r="E83" s="55">
        <f t="shared" si="15"/>
        <v>0</v>
      </c>
      <c r="F83" s="6">
        <f t="shared" si="8"/>
        <v>0</v>
      </c>
      <c r="G83" s="6">
        <f t="shared" si="9"/>
        <v>0</v>
      </c>
      <c r="H83" s="6">
        <f t="shared" si="10"/>
        <v>0</v>
      </c>
      <c r="I83" s="6">
        <f t="shared" si="11"/>
        <v>0</v>
      </c>
      <c r="J83" s="6">
        <f t="shared" si="12"/>
        <v>0</v>
      </c>
      <c r="K83" s="6">
        <f t="shared" ca="1" si="4"/>
        <v>-5.2897192894844451E-3</v>
      </c>
      <c r="L83" s="6">
        <f t="shared" ca="1" si="13"/>
        <v>2.7981130161543824E-5</v>
      </c>
      <c r="M83" s="6">
        <f t="shared" ca="1" si="5"/>
        <v>7390.5350513813619</v>
      </c>
      <c r="N83" s="6">
        <f t="shared" ca="1" si="6"/>
        <v>64.702552202177941</v>
      </c>
      <c r="O83" s="6">
        <f t="shared" ca="1" si="7"/>
        <v>873.29026312123517</v>
      </c>
      <c r="P83">
        <f t="shared" ca="1" si="14"/>
        <v>5.2897192894844451E-3</v>
      </c>
    </row>
    <row r="84" spans="1:16" x14ac:dyDescent="0.2">
      <c r="A84" s="54"/>
      <c r="B84" s="54"/>
      <c r="D84" s="55">
        <f t="shared" si="15"/>
        <v>0</v>
      </c>
      <c r="E84" s="55">
        <f t="shared" si="15"/>
        <v>0</v>
      </c>
      <c r="F84" s="6">
        <f t="shared" si="8"/>
        <v>0</v>
      </c>
      <c r="G84" s="6">
        <f t="shared" si="9"/>
        <v>0</v>
      </c>
      <c r="H84" s="6">
        <f t="shared" si="10"/>
        <v>0</v>
      </c>
      <c r="I84" s="6">
        <f t="shared" si="11"/>
        <v>0</v>
      </c>
      <c r="J84" s="6">
        <f t="shared" si="12"/>
        <v>0</v>
      </c>
      <c r="K84" s="6">
        <f t="shared" ca="1" si="4"/>
        <v>-5.2897192894844451E-3</v>
      </c>
      <c r="L84" s="6">
        <f t="shared" ca="1" si="13"/>
        <v>2.7981130161543824E-5</v>
      </c>
      <c r="M84" s="6">
        <f t="shared" ca="1" si="5"/>
        <v>7390.5350513813619</v>
      </c>
      <c r="N84" s="6">
        <f t="shared" ca="1" si="6"/>
        <v>64.702552202177941</v>
      </c>
      <c r="O84" s="6">
        <f t="shared" ca="1" si="7"/>
        <v>873.29026312123517</v>
      </c>
      <c r="P84">
        <f t="shared" ca="1" si="14"/>
        <v>5.2897192894844451E-3</v>
      </c>
    </row>
    <row r="85" spans="1:16" x14ac:dyDescent="0.2">
      <c r="A85" s="54"/>
      <c r="B85" s="54"/>
      <c r="D85" s="55">
        <f t="shared" ref="D85:E116" si="16">A85/A$18</f>
        <v>0</v>
      </c>
      <c r="E85" s="55">
        <f t="shared" si="16"/>
        <v>0</v>
      </c>
      <c r="F85" s="6">
        <f t="shared" si="8"/>
        <v>0</v>
      </c>
      <c r="G85" s="6">
        <f t="shared" si="9"/>
        <v>0</v>
      </c>
      <c r="H85" s="6">
        <f t="shared" si="10"/>
        <v>0</v>
      </c>
      <c r="I85" s="6">
        <f t="shared" si="11"/>
        <v>0</v>
      </c>
      <c r="J85" s="6">
        <f t="shared" si="12"/>
        <v>0</v>
      </c>
      <c r="K85" s="6">
        <f t="shared" ref="K85:K148" ca="1" si="17">+E$4+E$5*D85+E$6*D85^2</f>
        <v>-5.2897192894844451E-3</v>
      </c>
      <c r="L85" s="6">
        <f t="shared" ca="1" si="13"/>
        <v>2.7981130161543824E-5</v>
      </c>
      <c r="M85" s="6">
        <f t="shared" ref="M85:M148" ca="1" si="18">(M$1-M$2*D85+M$3*F85)^2</f>
        <v>7390.5350513813619</v>
      </c>
      <c r="N85" s="6">
        <f t="shared" ref="N85:N148" ca="1" si="19">(-M$2+M$4*D85-M$5*F85)^2</f>
        <v>64.702552202177941</v>
      </c>
      <c r="O85" s="6">
        <f t="shared" ref="O85:O148" ca="1" si="20">+(M$3-D85*M$5+F85*M$6)^2</f>
        <v>873.29026312123517</v>
      </c>
      <c r="P85">
        <f t="shared" ca="1" si="14"/>
        <v>5.2897192894844451E-3</v>
      </c>
    </row>
    <row r="86" spans="1:16" x14ac:dyDescent="0.2">
      <c r="A86" s="54"/>
      <c r="B86" s="54"/>
      <c r="D86" s="55">
        <f t="shared" si="16"/>
        <v>0</v>
      </c>
      <c r="E86" s="55">
        <f t="shared" si="16"/>
        <v>0</v>
      </c>
      <c r="F86" s="6">
        <f t="shared" ref="F86:F149" si="21">D86*D86</f>
        <v>0</v>
      </c>
      <c r="G86" s="6">
        <f t="shared" ref="G86:G149" si="22">D86*F86</f>
        <v>0</v>
      </c>
      <c r="H86" s="6">
        <f t="shared" ref="H86:H149" si="23">F86*F86</f>
        <v>0</v>
      </c>
      <c r="I86" s="6">
        <f t="shared" ref="I86:I149" si="24">E86*D86</f>
        <v>0</v>
      </c>
      <c r="J86" s="6">
        <f t="shared" ref="J86:J149" si="25">I86*D86</f>
        <v>0</v>
      </c>
      <c r="K86" s="6">
        <f t="shared" ca="1" si="17"/>
        <v>-5.2897192894844451E-3</v>
      </c>
      <c r="L86" s="6">
        <f t="shared" ref="L86:L149" ca="1" si="26">+(K86-E86)^2</f>
        <v>2.7981130161543824E-5</v>
      </c>
      <c r="M86" s="6">
        <f t="shared" ca="1" si="18"/>
        <v>7390.5350513813619</v>
      </c>
      <c r="N86" s="6">
        <f t="shared" ca="1" si="19"/>
        <v>64.702552202177941</v>
      </c>
      <c r="O86" s="6">
        <f t="shared" ca="1" si="20"/>
        <v>873.29026312123517</v>
      </c>
      <c r="P86">
        <f t="shared" ref="P86:P149" ca="1" si="27">+E86-K86</f>
        <v>5.2897192894844451E-3</v>
      </c>
    </row>
    <row r="87" spans="1:16" x14ac:dyDescent="0.2">
      <c r="A87" s="54"/>
      <c r="B87" s="54"/>
      <c r="D87" s="55">
        <f t="shared" si="16"/>
        <v>0</v>
      </c>
      <c r="E87" s="55">
        <f t="shared" si="16"/>
        <v>0</v>
      </c>
      <c r="F87" s="6">
        <f t="shared" si="21"/>
        <v>0</v>
      </c>
      <c r="G87" s="6">
        <f t="shared" si="22"/>
        <v>0</v>
      </c>
      <c r="H87" s="6">
        <f t="shared" si="23"/>
        <v>0</v>
      </c>
      <c r="I87" s="6">
        <f t="shared" si="24"/>
        <v>0</v>
      </c>
      <c r="J87" s="6">
        <f t="shared" si="25"/>
        <v>0</v>
      </c>
      <c r="K87" s="6">
        <f t="shared" ca="1" si="17"/>
        <v>-5.2897192894844451E-3</v>
      </c>
      <c r="L87" s="6">
        <f t="shared" ca="1" si="26"/>
        <v>2.7981130161543824E-5</v>
      </c>
      <c r="M87" s="6">
        <f t="shared" ca="1" si="18"/>
        <v>7390.5350513813619</v>
      </c>
      <c r="N87" s="6">
        <f t="shared" ca="1" si="19"/>
        <v>64.702552202177941</v>
      </c>
      <c r="O87" s="6">
        <f t="shared" ca="1" si="20"/>
        <v>873.29026312123517</v>
      </c>
      <c r="P87">
        <f t="shared" ca="1" si="27"/>
        <v>5.2897192894844451E-3</v>
      </c>
    </row>
    <row r="88" spans="1:16" x14ac:dyDescent="0.2">
      <c r="A88" s="54"/>
      <c r="B88" s="54"/>
      <c r="D88" s="55">
        <f t="shared" si="16"/>
        <v>0</v>
      </c>
      <c r="E88" s="55">
        <f t="shared" si="16"/>
        <v>0</v>
      </c>
      <c r="F88" s="6">
        <f t="shared" si="21"/>
        <v>0</v>
      </c>
      <c r="G88" s="6">
        <f t="shared" si="22"/>
        <v>0</v>
      </c>
      <c r="H88" s="6">
        <f t="shared" si="23"/>
        <v>0</v>
      </c>
      <c r="I88" s="6">
        <f t="shared" si="24"/>
        <v>0</v>
      </c>
      <c r="J88" s="6">
        <f t="shared" si="25"/>
        <v>0</v>
      </c>
      <c r="K88" s="6">
        <f t="shared" ca="1" si="17"/>
        <v>-5.2897192894844451E-3</v>
      </c>
      <c r="L88" s="6">
        <f t="shared" ca="1" si="26"/>
        <v>2.7981130161543824E-5</v>
      </c>
      <c r="M88" s="6">
        <f t="shared" ca="1" si="18"/>
        <v>7390.5350513813619</v>
      </c>
      <c r="N88" s="6">
        <f t="shared" ca="1" si="19"/>
        <v>64.702552202177941</v>
      </c>
      <c r="O88" s="6">
        <f t="shared" ca="1" si="20"/>
        <v>873.29026312123517</v>
      </c>
      <c r="P88">
        <f t="shared" ca="1" si="27"/>
        <v>5.2897192894844451E-3</v>
      </c>
    </row>
    <row r="89" spans="1:16" x14ac:dyDescent="0.2">
      <c r="A89" s="54"/>
      <c r="B89" s="54"/>
      <c r="D89" s="55">
        <f t="shared" si="16"/>
        <v>0</v>
      </c>
      <c r="E89" s="55">
        <f t="shared" si="16"/>
        <v>0</v>
      </c>
      <c r="F89" s="6">
        <f t="shared" si="21"/>
        <v>0</v>
      </c>
      <c r="G89" s="6">
        <f t="shared" si="22"/>
        <v>0</v>
      </c>
      <c r="H89" s="6">
        <f t="shared" si="23"/>
        <v>0</v>
      </c>
      <c r="I89" s="6">
        <f t="shared" si="24"/>
        <v>0</v>
      </c>
      <c r="J89" s="6">
        <f t="shared" si="25"/>
        <v>0</v>
      </c>
      <c r="K89" s="6">
        <f t="shared" ca="1" si="17"/>
        <v>-5.2897192894844451E-3</v>
      </c>
      <c r="L89" s="6">
        <f t="shared" ca="1" si="26"/>
        <v>2.7981130161543824E-5</v>
      </c>
      <c r="M89" s="6">
        <f t="shared" ca="1" si="18"/>
        <v>7390.5350513813619</v>
      </c>
      <c r="N89" s="6">
        <f t="shared" ca="1" si="19"/>
        <v>64.702552202177941</v>
      </c>
      <c r="O89" s="6">
        <f t="shared" ca="1" si="20"/>
        <v>873.29026312123517</v>
      </c>
      <c r="P89">
        <f t="shared" ca="1" si="27"/>
        <v>5.2897192894844451E-3</v>
      </c>
    </row>
    <row r="90" spans="1:16" x14ac:dyDescent="0.2">
      <c r="A90" s="54"/>
      <c r="B90" s="54"/>
      <c r="D90" s="55">
        <f t="shared" si="16"/>
        <v>0</v>
      </c>
      <c r="E90" s="55">
        <f t="shared" si="16"/>
        <v>0</v>
      </c>
      <c r="F90" s="6">
        <f t="shared" si="21"/>
        <v>0</v>
      </c>
      <c r="G90" s="6">
        <f t="shared" si="22"/>
        <v>0</v>
      </c>
      <c r="H90" s="6">
        <f t="shared" si="23"/>
        <v>0</v>
      </c>
      <c r="I90" s="6">
        <f t="shared" si="24"/>
        <v>0</v>
      </c>
      <c r="J90" s="6">
        <f t="shared" si="25"/>
        <v>0</v>
      </c>
      <c r="K90" s="6">
        <f t="shared" ca="1" si="17"/>
        <v>-5.2897192894844451E-3</v>
      </c>
      <c r="L90" s="6">
        <f t="shared" ca="1" si="26"/>
        <v>2.7981130161543824E-5</v>
      </c>
      <c r="M90" s="6">
        <f t="shared" ca="1" si="18"/>
        <v>7390.5350513813619</v>
      </c>
      <c r="N90" s="6">
        <f t="shared" ca="1" si="19"/>
        <v>64.702552202177941</v>
      </c>
      <c r="O90" s="6">
        <f t="shared" ca="1" si="20"/>
        <v>873.29026312123517</v>
      </c>
      <c r="P90">
        <f t="shared" ca="1" si="27"/>
        <v>5.2897192894844451E-3</v>
      </c>
    </row>
    <row r="91" spans="1:16" x14ac:dyDescent="0.2">
      <c r="A91" s="54"/>
      <c r="B91" s="54"/>
      <c r="D91" s="55">
        <f t="shared" si="16"/>
        <v>0</v>
      </c>
      <c r="E91" s="55">
        <f t="shared" si="16"/>
        <v>0</v>
      </c>
      <c r="F91" s="6">
        <f t="shared" si="21"/>
        <v>0</v>
      </c>
      <c r="G91" s="6">
        <f t="shared" si="22"/>
        <v>0</v>
      </c>
      <c r="H91" s="6">
        <f t="shared" si="23"/>
        <v>0</v>
      </c>
      <c r="I91" s="6">
        <f t="shared" si="24"/>
        <v>0</v>
      </c>
      <c r="J91" s="6">
        <f t="shared" si="25"/>
        <v>0</v>
      </c>
      <c r="K91" s="6">
        <f t="shared" ca="1" si="17"/>
        <v>-5.2897192894844451E-3</v>
      </c>
      <c r="L91" s="6">
        <f t="shared" ca="1" si="26"/>
        <v>2.7981130161543824E-5</v>
      </c>
      <c r="M91" s="6">
        <f t="shared" ca="1" si="18"/>
        <v>7390.5350513813619</v>
      </c>
      <c r="N91" s="6">
        <f t="shared" ca="1" si="19"/>
        <v>64.702552202177941</v>
      </c>
      <c r="O91" s="6">
        <f t="shared" ca="1" si="20"/>
        <v>873.29026312123517</v>
      </c>
      <c r="P91">
        <f t="shared" ca="1" si="27"/>
        <v>5.2897192894844451E-3</v>
      </c>
    </row>
    <row r="92" spans="1:16" x14ac:dyDescent="0.2">
      <c r="A92" s="54"/>
      <c r="B92" s="54"/>
      <c r="D92" s="55">
        <f t="shared" si="16"/>
        <v>0</v>
      </c>
      <c r="E92" s="55">
        <f t="shared" si="16"/>
        <v>0</v>
      </c>
      <c r="F92" s="6">
        <f t="shared" si="21"/>
        <v>0</v>
      </c>
      <c r="G92" s="6">
        <f t="shared" si="22"/>
        <v>0</v>
      </c>
      <c r="H92" s="6">
        <f t="shared" si="23"/>
        <v>0</v>
      </c>
      <c r="I92" s="6">
        <f t="shared" si="24"/>
        <v>0</v>
      </c>
      <c r="J92" s="6">
        <f t="shared" si="25"/>
        <v>0</v>
      </c>
      <c r="K92" s="6">
        <f t="shared" ca="1" si="17"/>
        <v>-5.2897192894844451E-3</v>
      </c>
      <c r="L92" s="6">
        <f t="shared" ca="1" si="26"/>
        <v>2.7981130161543824E-5</v>
      </c>
      <c r="M92" s="6">
        <f t="shared" ca="1" si="18"/>
        <v>7390.5350513813619</v>
      </c>
      <c r="N92" s="6">
        <f t="shared" ca="1" si="19"/>
        <v>64.702552202177941</v>
      </c>
      <c r="O92" s="6">
        <f t="shared" ca="1" si="20"/>
        <v>873.29026312123517</v>
      </c>
      <c r="P92">
        <f t="shared" ca="1" si="27"/>
        <v>5.2897192894844451E-3</v>
      </c>
    </row>
    <row r="93" spans="1:16" x14ac:dyDescent="0.2">
      <c r="A93" s="54"/>
      <c r="B93" s="54"/>
      <c r="D93" s="55">
        <f t="shared" si="16"/>
        <v>0</v>
      </c>
      <c r="E93" s="55">
        <f t="shared" si="16"/>
        <v>0</v>
      </c>
      <c r="F93" s="6">
        <f t="shared" si="21"/>
        <v>0</v>
      </c>
      <c r="G93" s="6">
        <f t="shared" si="22"/>
        <v>0</v>
      </c>
      <c r="H93" s="6">
        <f t="shared" si="23"/>
        <v>0</v>
      </c>
      <c r="I93" s="6">
        <f t="shared" si="24"/>
        <v>0</v>
      </c>
      <c r="J93" s="6">
        <f t="shared" si="25"/>
        <v>0</v>
      </c>
      <c r="K93" s="6">
        <f t="shared" ca="1" si="17"/>
        <v>-5.2897192894844451E-3</v>
      </c>
      <c r="L93" s="6">
        <f t="shared" ca="1" si="26"/>
        <v>2.7981130161543824E-5</v>
      </c>
      <c r="M93" s="6">
        <f t="shared" ca="1" si="18"/>
        <v>7390.5350513813619</v>
      </c>
      <c r="N93" s="6">
        <f t="shared" ca="1" si="19"/>
        <v>64.702552202177941</v>
      </c>
      <c r="O93" s="6">
        <f t="shared" ca="1" si="20"/>
        <v>873.29026312123517</v>
      </c>
      <c r="P93">
        <f t="shared" ca="1" si="27"/>
        <v>5.2897192894844451E-3</v>
      </c>
    </row>
    <row r="94" spans="1:16" x14ac:dyDescent="0.2">
      <c r="A94" s="54"/>
      <c r="B94" s="54"/>
      <c r="D94" s="55">
        <f t="shared" si="16"/>
        <v>0</v>
      </c>
      <c r="E94" s="55">
        <f t="shared" si="16"/>
        <v>0</v>
      </c>
      <c r="F94" s="6">
        <f t="shared" si="21"/>
        <v>0</v>
      </c>
      <c r="G94" s="6">
        <f t="shared" si="22"/>
        <v>0</v>
      </c>
      <c r="H94" s="6">
        <f t="shared" si="23"/>
        <v>0</v>
      </c>
      <c r="I94" s="6">
        <f t="shared" si="24"/>
        <v>0</v>
      </c>
      <c r="J94" s="6">
        <f t="shared" si="25"/>
        <v>0</v>
      </c>
      <c r="K94" s="6">
        <f t="shared" ca="1" si="17"/>
        <v>-5.2897192894844451E-3</v>
      </c>
      <c r="L94" s="6">
        <f t="shared" ca="1" si="26"/>
        <v>2.7981130161543824E-5</v>
      </c>
      <c r="M94" s="6">
        <f t="shared" ca="1" si="18"/>
        <v>7390.5350513813619</v>
      </c>
      <c r="N94" s="6">
        <f t="shared" ca="1" si="19"/>
        <v>64.702552202177941</v>
      </c>
      <c r="O94" s="6">
        <f t="shared" ca="1" si="20"/>
        <v>873.29026312123517</v>
      </c>
      <c r="P94">
        <f t="shared" ca="1" si="27"/>
        <v>5.2897192894844451E-3</v>
      </c>
    </row>
    <row r="95" spans="1:16" x14ac:dyDescent="0.2">
      <c r="A95" s="54"/>
      <c r="B95" s="54"/>
      <c r="D95" s="55">
        <f t="shared" si="16"/>
        <v>0</v>
      </c>
      <c r="E95" s="55">
        <f t="shared" si="16"/>
        <v>0</v>
      </c>
      <c r="F95" s="6">
        <f t="shared" si="21"/>
        <v>0</v>
      </c>
      <c r="G95" s="6">
        <f t="shared" si="22"/>
        <v>0</v>
      </c>
      <c r="H95" s="6">
        <f t="shared" si="23"/>
        <v>0</v>
      </c>
      <c r="I95" s="6">
        <f t="shared" si="24"/>
        <v>0</v>
      </c>
      <c r="J95" s="6">
        <f t="shared" si="25"/>
        <v>0</v>
      </c>
      <c r="K95" s="6">
        <f t="shared" ca="1" si="17"/>
        <v>-5.2897192894844451E-3</v>
      </c>
      <c r="L95" s="6">
        <f t="shared" ca="1" si="26"/>
        <v>2.7981130161543824E-5</v>
      </c>
      <c r="M95" s="6">
        <f t="shared" ca="1" si="18"/>
        <v>7390.5350513813619</v>
      </c>
      <c r="N95" s="6">
        <f t="shared" ca="1" si="19"/>
        <v>64.702552202177941</v>
      </c>
      <c r="O95" s="6">
        <f t="shared" ca="1" si="20"/>
        <v>873.29026312123517</v>
      </c>
      <c r="P95">
        <f t="shared" ca="1" si="27"/>
        <v>5.2897192894844451E-3</v>
      </c>
    </row>
    <row r="96" spans="1:16" x14ac:dyDescent="0.2">
      <c r="A96" s="54"/>
      <c r="B96" s="54"/>
      <c r="D96" s="55">
        <f t="shared" si="16"/>
        <v>0</v>
      </c>
      <c r="E96" s="55">
        <f t="shared" si="16"/>
        <v>0</v>
      </c>
      <c r="F96" s="6">
        <f t="shared" si="21"/>
        <v>0</v>
      </c>
      <c r="G96" s="6">
        <f t="shared" si="22"/>
        <v>0</v>
      </c>
      <c r="H96" s="6">
        <f t="shared" si="23"/>
        <v>0</v>
      </c>
      <c r="I96" s="6">
        <f t="shared" si="24"/>
        <v>0</v>
      </c>
      <c r="J96" s="6">
        <f t="shared" si="25"/>
        <v>0</v>
      </c>
      <c r="K96" s="6">
        <f t="shared" ca="1" si="17"/>
        <v>-5.2897192894844451E-3</v>
      </c>
      <c r="L96" s="6">
        <f t="shared" ca="1" si="26"/>
        <v>2.7981130161543824E-5</v>
      </c>
      <c r="M96" s="6">
        <f t="shared" ca="1" si="18"/>
        <v>7390.5350513813619</v>
      </c>
      <c r="N96" s="6">
        <f t="shared" ca="1" si="19"/>
        <v>64.702552202177941</v>
      </c>
      <c r="O96" s="6">
        <f t="shared" ca="1" si="20"/>
        <v>873.29026312123517</v>
      </c>
      <c r="P96">
        <f t="shared" ca="1" si="27"/>
        <v>5.2897192894844451E-3</v>
      </c>
    </row>
    <row r="97" spans="1:16" x14ac:dyDescent="0.2">
      <c r="A97" s="54"/>
      <c r="B97" s="54"/>
      <c r="D97" s="55">
        <f t="shared" si="16"/>
        <v>0</v>
      </c>
      <c r="E97" s="55">
        <f t="shared" si="16"/>
        <v>0</v>
      </c>
      <c r="F97" s="6">
        <f t="shared" si="21"/>
        <v>0</v>
      </c>
      <c r="G97" s="6">
        <f t="shared" si="22"/>
        <v>0</v>
      </c>
      <c r="H97" s="6">
        <f t="shared" si="23"/>
        <v>0</v>
      </c>
      <c r="I97" s="6">
        <f t="shared" si="24"/>
        <v>0</v>
      </c>
      <c r="J97" s="6">
        <f t="shared" si="25"/>
        <v>0</v>
      </c>
      <c r="K97" s="6">
        <f t="shared" ca="1" si="17"/>
        <v>-5.2897192894844451E-3</v>
      </c>
      <c r="L97" s="6">
        <f t="shared" ca="1" si="26"/>
        <v>2.7981130161543824E-5</v>
      </c>
      <c r="M97" s="6">
        <f t="shared" ca="1" si="18"/>
        <v>7390.5350513813619</v>
      </c>
      <c r="N97" s="6">
        <f t="shared" ca="1" si="19"/>
        <v>64.702552202177941</v>
      </c>
      <c r="O97" s="6">
        <f t="shared" ca="1" si="20"/>
        <v>873.29026312123517</v>
      </c>
      <c r="P97">
        <f t="shared" ca="1" si="27"/>
        <v>5.2897192894844451E-3</v>
      </c>
    </row>
    <row r="98" spans="1:16" x14ac:dyDescent="0.2">
      <c r="A98" s="54"/>
      <c r="B98" s="54"/>
      <c r="D98" s="55">
        <f t="shared" si="16"/>
        <v>0</v>
      </c>
      <c r="E98" s="55">
        <f t="shared" si="16"/>
        <v>0</v>
      </c>
      <c r="F98" s="6">
        <f t="shared" si="21"/>
        <v>0</v>
      </c>
      <c r="G98" s="6">
        <f t="shared" si="22"/>
        <v>0</v>
      </c>
      <c r="H98" s="6">
        <f t="shared" si="23"/>
        <v>0</v>
      </c>
      <c r="I98" s="6">
        <f t="shared" si="24"/>
        <v>0</v>
      </c>
      <c r="J98" s="6">
        <f t="shared" si="25"/>
        <v>0</v>
      </c>
      <c r="K98" s="6">
        <f t="shared" ca="1" si="17"/>
        <v>-5.2897192894844451E-3</v>
      </c>
      <c r="L98" s="6">
        <f t="shared" ca="1" si="26"/>
        <v>2.7981130161543824E-5</v>
      </c>
      <c r="M98" s="6">
        <f t="shared" ca="1" si="18"/>
        <v>7390.5350513813619</v>
      </c>
      <c r="N98" s="6">
        <f t="shared" ca="1" si="19"/>
        <v>64.702552202177941</v>
      </c>
      <c r="O98" s="6">
        <f t="shared" ca="1" si="20"/>
        <v>873.29026312123517</v>
      </c>
      <c r="P98">
        <f t="shared" ca="1" si="27"/>
        <v>5.2897192894844451E-3</v>
      </c>
    </row>
    <row r="99" spans="1:16" x14ac:dyDescent="0.2">
      <c r="A99" s="54"/>
      <c r="B99" s="54"/>
      <c r="D99" s="55">
        <f t="shared" si="16"/>
        <v>0</v>
      </c>
      <c r="E99" s="55">
        <f t="shared" si="16"/>
        <v>0</v>
      </c>
      <c r="F99" s="6">
        <f t="shared" si="21"/>
        <v>0</v>
      </c>
      <c r="G99" s="6">
        <f t="shared" si="22"/>
        <v>0</v>
      </c>
      <c r="H99" s="6">
        <f t="shared" si="23"/>
        <v>0</v>
      </c>
      <c r="I99" s="6">
        <f t="shared" si="24"/>
        <v>0</v>
      </c>
      <c r="J99" s="6">
        <f t="shared" si="25"/>
        <v>0</v>
      </c>
      <c r="K99" s="6">
        <f t="shared" ca="1" si="17"/>
        <v>-5.2897192894844451E-3</v>
      </c>
      <c r="L99" s="6">
        <f t="shared" ca="1" si="26"/>
        <v>2.7981130161543824E-5</v>
      </c>
      <c r="M99" s="6">
        <f t="shared" ca="1" si="18"/>
        <v>7390.5350513813619</v>
      </c>
      <c r="N99" s="6">
        <f t="shared" ca="1" si="19"/>
        <v>64.702552202177941</v>
      </c>
      <c r="O99" s="6">
        <f t="shared" ca="1" si="20"/>
        <v>873.29026312123517</v>
      </c>
      <c r="P99">
        <f t="shared" ca="1" si="27"/>
        <v>5.2897192894844451E-3</v>
      </c>
    </row>
    <row r="100" spans="1:16" x14ac:dyDescent="0.2">
      <c r="A100" s="54"/>
      <c r="B100" s="54"/>
      <c r="D100" s="55">
        <f t="shared" si="16"/>
        <v>0</v>
      </c>
      <c r="E100" s="55">
        <f t="shared" si="16"/>
        <v>0</v>
      </c>
      <c r="F100" s="6">
        <f t="shared" si="21"/>
        <v>0</v>
      </c>
      <c r="G100" s="6">
        <f t="shared" si="22"/>
        <v>0</v>
      </c>
      <c r="H100" s="6">
        <f t="shared" si="23"/>
        <v>0</v>
      </c>
      <c r="I100" s="6">
        <f t="shared" si="24"/>
        <v>0</v>
      </c>
      <c r="J100" s="6">
        <f t="shared" si="25"/>
        <v>0</v>
      </c>
      <c r="K100" s="6">
        <f t="shared" ca="1" si="17"/>
        <v>-5.2897192894844451E-3</v>
      </c>
      <c r="L100" s="6">
        <f t="shared" ca="1" si="26"/>
        <v>2.7981130161543824E-5</v>
      </c>
      <c r="M100" s="6">
        <f t="shared" ca="1" si="18"/>
        <v>7390.5350513813619</v>
      </c>
      <c r="N100" s="6">
        <f t="shared" ca="1" si="19"/>
        <v>64.702552202177941</v>
      </c>
      <c r="O100" s="6">
        <f t="shared" ca="1" si="20"/>
        <v>873.29026312123517</v>
      </c>
      <c r="P100">
        <f t="shared" ca="1" si="27"/>
        <v>5.2897192894844451E-3</v>
      </c>
    </row>
    <row r="101" spans="1:16" x14ac:dyDescent="0.2">
      <c r="A101" s="54"/>
      <c r="B101" s="54"/>
      <c r="D101" s="55">
        <f t="shared" si="16"/>
        <v>0</v>
      </c>
      <c r="E101" s="55">
        <f t="shared" si="16"/>
        <v>0</v>
      </c>
      <c r="F101" s="6">
        <f t="shared" si="21"/>
        <v>0</v>
      </c>
      <c r="G101" s="6">
        <f t="shared" si="22"/>
        <v>0</v>
      </c>
      <c r="H101" s="6">
        <f t="shared" si="23"/>
        <v>0</v>
      </c>
      <c r="I101" s="6">
        <f t="shared" si="24"/>
        <v>0</v>
      </c>
      <c r="J101" s="6">
        <f t="shared" si="25"/>
        <v>0</v>
      </c>
      <c r="K101" s="6">
        <f t="shared" ca="1" si="17"/>
        <v>-5.2897192894844451E-3</v>
      </c>
      <c r="L101" s="6">
        <f t="shared" ca="1" si="26"/>
        <v>2.7981130161543824E-5</v>
      </c>
      <c r="M101" s="6">
        <f t="shared" ca="1" si="18"/>
        <v>7390.5350513813619</v>
      </c>
      <c r="N101" s="6">
        <f t="shared" ca="1" si="19"/>
        <v>64.702552202177941</v>
      </c>
      <c r="O101" s="6">
        <f t="shared" ca="1" si="20"/>
        <v>873.29026312123517</v>
      </c>
      <c r="P101">
        <f t="shared" ca="1" si="27"/>
        <v>5.2897192894844451E-3</v>
      </c>
    </row>
    <row r="102" spans="1:16" x14ac:dyDescent="0.2">
      <c r="A102" s="54"/>
      <c r="B102" s="54"/>
      <c r="D102" s="55">
        <f t="shared" si="16"/>
        <v>0</v>
      </c>
      <c r="E102" s="55">
        <f t="shared" si="16"/>
        <v>0</v>
      </c>
      <c r="F102" s="6">
        <f t="shared" si="21"/>
        <v>0</v>
      </c>
      <c r="G102" s="6">
        <f t="shared" si="22"/>
        <v>0</v>
      </c>
      <c r="H102" s="6">
        <f t="shared" si="23"/>
        <v>0</v>
      </c>
      <c r="I102" s="6">
        <f t="shared" si="24"/>
        <v>0</v>
      </c>
      <c r="J102" s="6">
        <f t="shared" si="25"/>
        <v>0</v>
      </c>
      <c r="K102" s="6">
        <f t="shared" ca="1" si="17"/>
        <v>-5.2897192894844451E-3</v>
      </c>
      <c r="L102" s="6">
        <f t="shared" ca="1" si="26"/>
        <v>2.7981130161543824E-5</v>
      </c>
      <c r="M102" s="6">
        <f t="shared" ca="1" si="18"/>
        <v>7390.5350513813619</v>
      </c>
      <c r="N102" s="6">
        <f t="shared" ca="1" si="19"/>
        <v>64.702552202177941</v>
      </c>
      <c r="O102" s="6">
        <f t="shared" ca="1" si="20"/>
        <v>873.29026312123517</v>
      </c>
      <c r="P102">
        <f t="shared" ca="1" si="27"/>
        <v>5.2897192894844451E-3</v>
      </c>
    </row>
    <row r="103" spans="1:16" x14ac:dyDescent="0.2">
      <c r="A103" s="54"/>
      <c r="B103" s="54"/>
      <c r="D103" s="55">
        <f t="shared" si="16"/>
        <v>0</v>
      </c>
      <c r="E103" s="55">
        <f t="shared" si="16"/>
        <v>0</v>
      </c>
      <c r="F103" s="6">
        <f t="shared" si="21"/>
        <v>0</v>
      </c>
      <c r="G103" s="6">
        <f t="shared" si="22"/>
        <v>0</v>
      </c>
      <c r="H103" s="6">
        <f t="shared" si="23"/>
        <v>0</v>
      </c>
      <c r="I103" s="6">
        <f t="shared" si="24"/>
        <v>0</v>
      </c>
      <c r="J103" s="6">
        <f t="shared" si="25"/>
        <v>0</v>
      </c>
      <c r="K103" s="6">
        <f t="shared" ca="1" si="17"/>
        <v>-5.2897192894844451E-3</v>
      </c>
      <c r="L103" s="6">
        <f t="shared" ca="1" si="26"/>
        <v>2.7981130161543824E-5</v>
      </c>
      <c r="M103" s="6">
        <f t="shared" ca="1" si="18"/>
        <v>7390.5350513813619</v>
      </c>
      <c r="N103" s="6">
        <f t="shared" ca="1" si="19"/>
        <v>64.702552202177941</v>
      </c>
      <c r="O103" s="6">
        <f t="shared" ca="1" si="20"/>
        <v>873.29026312123517</v>
      </c>
      <c r="P103">
        <f t="shared" ca="1" si="27"/>
        <v>5.2897192894844451E-3</v>
      </c>
    </row>
    <row r="104" spans="1:16" x14ac:dyDescent="0.2">
      <c r="A104" s="54"/>
      <c r="B104" s="54"/>
      <c r="D104" s="55">
        <f t="shared" si="16"/>
        <v>0</v>
      </c>
      <c r="E104" s="55">
        <f t="shared" si="16"/>
        <v>0</v>
      </c>
      <c r="F104" s="6">
        <f t="shared" si="21"/>
        <v>0</v>
      </c>
      <c r="G104" s="6">
        <f t="shared" si="22"/>
        <v>0</v>
      </c>
      <c r="H104" s="6">
        <f t="shared" si="23"/>
        <v>0</v>
      </c>
      <c r="I104" s="6">
        <f t="shared" si="24"/>
        <v>0</v>
      </c>
      <c r="J104" s="6">
        <f t="shared" si="25"/>
        <v>0</v>
      </c>
      <c r="K104" s="6">
        <f t="shared" ca="1" si="17"/>
        <v>-5.2897192894844451E-3</v>
      </c>
      <c r="L104" s="6">
        <f t="shared" ca="1" si="26"/>
        <v>2.7981130161543824E-5</v>
      </c>
      <c r="M104" s="6">
        <f t="shared" ca="1" si="18"/>
        <v>7390.5350513813619</v>
      </c>
      <c r="N104" s="6">
        <f t="shared" ca="1" si="19"/>
        <v>64.702552202177941</v>
      </c>
      <c r="O104" s="6">
        <f t="shared" ca="1" si="20"/>
        <v>873.29026312123517</v>
      </c>
      <c r="P104">
        <f t="shared" ca="1" si="27"/>
        <v>5.2897192894844451E-3</v>
      </c>
    </row>
    <row r="105" spans="1:16" x14ac:dyDescent="0.2">
      <c r="A105" s="54"/>
      <c r="B105" s="54"/>
      <c r="D105" s="55">
        <f t="shared" si="16"/>
        <v>0</v>
      </c>
      <c r="E105" s="55">
        <f t="shared" si="16"/>
        <v>0</v>
      </c>
      <c r="F105" s="6">
        <f t="shared" si="21"/>
        <v>0</v>
      </c>
      <c r="G105" s="6">
        <f t="shared" si="22"/>
        <v>0</v>
      </c>
      <c r="H105" s="6">
        <f t="shared" si="23"/>
        <v>0</v>
      </c>
      <c r="I105" s="6">
        <f t="shared" si="24"/>
        <v>0</v>
      </c>
      <c r="J105" s="6">
        <f t="shared" si="25"/>
        <v>0</v>
      </c>
      <c r="K105" s="6">
        <f t="shared" ca="1" si="17"/>
        <v>-5.2897192894844451E-3</v>
      </c>
      <c r="L105" s="6">
        <f t="shared" ca="1" si="26"/>
        <v>2.7981130161543824E-5</v>
      </c>
      <c r="M105" s="6">
        <f t="shared" ca="1" si="18"/>
        <v>7390.5350513813619</v>
      </c>
      <c r="N105" s="6">
        <f t="shared" ca="1" si="19"/>
        <v>64.702552202177941</v>
      </c>
      <c r="O105" s="6">
        <f t="shared" ca="1" si="20"/>
        <v>873.29026312123517</v>
      </c>
      <c r="P105">
        <f t="shared" ca="1" si="27"/>
        <v>5.2897192894844451E-3</v>
      </c>
    </row>
    <row r="106" spans="1:16" x14ac:dyDescent="0.2">
      <c r="A106" s="54"/>
      <c r="B106" s="54"/>
      <c r="D106" s="55">
        <f t="shared" si="16"/>
        <v>0</v>
      </c>
      <c r="E106" s="55">
        <f t="shared" si="16"/>
        <v>0</v>
      </c>
      <c r="F106" s="6">
        <f t="shared" si="21"/>
        <v>0</v>
      </c>
      <c r="G106" s="6">
        <f t="shared" si="22"/>
        <v>0</v>
      </c>
      <c r="H106" s="6">
        <f t="shared" si="23"/>
        <v>0</v>
      </c>
      <c r="I106" s="6">
        <f t="shared" si="24"/>
        <v>0</v>
      </c>
      <c r="J106" s="6">
        <f t="shared" si="25"/>
        <v>0</v>
      </c>
      <c r="K106" s="6">
        <f t="shared" ca="1" si="17"/>
        <v>-5.2897192894844451E-3</v>
      </c>
      <c r="L106" s="6">
        <f t="shared" ca="1" si="26"/>
        <v>2.7981130161543824E-5</v>
      </c>
      <c r="M106" s="6">
        <f t="shared" ca="1" si="18"/>
        <v>7390.5350513813619</v>
      </c>
      <c r="N106" s="6">
        <f t="shared" ca="1" si="19"/>
        <v>64.702552202177941</v>
      </c>
      <c r="O106" s="6">
        <f t="shared" ca="1" si="20"/>
        <v>873.29026312123517</v>
      </c>
      <c r="P106">
        <f t="shared" ca="1" si="27"/>
        <v>5.2897192894844451E-3</v>
      </c>
    </row>
    <row r="107" spans="1:16" x14ac:dyDescent="0.2">
      <c r="A107" s="54"/>
      <c r="B107" s="54"/>
      <c r="D107" s="55">
        <f t="shared" si="16"/>
        <v>0</v>
      </c>
      <c r="E107" s="55">
        <f t="shared" si="16"/>
        <v>0</v>
      </c>
      <c r="F107" s="6">
        <f t="shared" si="21"/>
        <v>0</v>
      </c>
      <c r="G107" s="6">
        <f t="shared" si="22"/>
        <v>0</v>
      </c>
      <c r="H107" s="6">
        <f t="shared" si="23"/>
        <v>0</v>
      </c>
      <c r="I107" s="6">
        <f t="shared" si="24"/>
        <v>0</v>
      </c>
      <c r="J107" s="6">
        <f t="shared" si="25"/>
        <v>0</v>
      </c>
      <c r="K107" s="6">
        <f t="shared" ca="1" si="17"/>
        <v>-5.2897192894844451E-3</v>
      </c>
      <c r="L107" s="6">
        <f t="shared" ca="1" si="26"/>
        <v>2.7981130161543824E-5</v>
      </c>
      <c r="M107" s="6">
        <f t="shared" ca="1" si="18"/>
        <v>7390.5350513813619</v>
      </c>
      <c r="N107" s="6">
        <f t="shared" ca="1" si="19"/>
        <v>64.702552202177941</v>
      </c>
      <c r="O107" s="6">
        <f t="shared" ca="1" si="20"/>
        <v>873.29026312123517</v>
      </c>
      <c r="P107">
        <f t="shared" ca="1" si="27"/>
        <v>5.2897192894844451E-3</v>
      </c>
    </row>
    <row r="108" spans="1:16" x14ac:dyDescent="0.2">
      <c r="A108" s="54"/>
      <c r="B108" s="54"/>
      <c r="D108" s="55">
        <f t="shared" si="16"/>
        <v>0</v>
      </c>
      <c r="E108" s="55">
        <f t="shared" si="16"/>
        <v>0</v>
      </c>
      <c r="F108" s="6">
        <f t="shared" si="21"/>
        <v>0</v>
      </c>
      <c r="G108" s="6">
        <f t="shared" si="22"/>
        <v>0</v>
      </c>
      <c r="H108" s="6">
        <f t="shared" si="23"/>
        <v>0</v>
      </c>
      <c r="I108" s="6">
        <f t="shared" si="24"/>
        <v>0</v>
      </c>
      <c r="J108" s="6">
        <f t="shared" si="25"/>
        <v>0</v>
      </c>
      <c r="K108" s="6">
        <f t="shared" ca="1" si="17"/>
        <v>-5.2897192894844451E-3</v>
      </c>
      <c r="L108" s="6">
        <f t="shared" ca="1" si="26"/>
        <v>2.7981130161543824E-5</v>
      </c>
      <c r="M108" s="6">
        <f t="shared" ca="1" si="18"/>
        <v>7390.5350513813619</v>
      </c>
      <c r="N108" s="6">
        <f t="shared" ca="1" si="19"/>
        <v>64.702552202177941</v>
      </c>
      <c r="O108" s="6">
        <f t="shared" ca="1" si="20"/>
        <v>873.29026312123517</v>
      </c>
      <c r="P108">
        <f t="shared" ca="1" si="27"/>
        <v>5.2897192894844451E-3</v>
      </c>
    </row>
    <row r="109" spans="1:16" x14ac:dyDescent="0.2">
      <c r="A109" s="54"/>
      <c r="B109" s="54"/>
      <c r="D109" s="55">
        <f t="shared" si="16"/>
        <v>0</v>
      </c>
      <c r="E109" s="55">
        <f t="shared" si="16"/>
        <v>0</v>
      </c>
      <c r="F109" s="6">
        <f t="shared" si="21"/>
        <v>0</v>
      </c>
      <c r="G109" s="6">
        <f t="shared" si="22"/>
        <v>0</v>
      </c>
      <c r="H109" s="6">
        <f t="shared" si="23"/>
        <v>0</v>
      </c>
      <c r="I109" s="6">
        <f t="shared" si="24"/>
        <v>0</v>
      </c>
      <c r="J109" s="6">
        <f t="shared" si="25"/>
        <v>0</v>
      </c>
      <c r="K109" s="6">
        <f t="shared" ca="1" si="17"/>
        <v>-5.2897192894844451E-3</v>
      </c>
      <c r="L109" s="6">
        <f t="shared" ca="1" si="26"/>
        <v>2.7981130161543824E-5</v>
      </c>
      <c r="M109" s="6">
        <f t="shared" ca="1" si="18"/>
        <v>7390.5350513813619</v>
      </c>
      <c r="N109" s="6">
        <f t="shared" ca="1" si="19"/>
        <v>64.702552202177941</v>
      </c>
      <c r="O109" s="6">
        <f t="shared" ca="1" si="20"/>
        <v>873.29026312123517</v>
      </c>
      <c r="P109">
        <f t="shared" ca="1" si="27"/>
        <v>5.2897192894844451E-3</v>
      </c>
    </row>
    <row r="110" spans="1:16" x14ac:dyDescent="0.2">
      <c r="A110" s="54"/>
      <c r="B110" s="54"/>
      <c r="D110" s="55">
        <f t="shared" si="16"/>
        <v>0</v>
      </c>
      <c r="E110" s="55">
        <f t="shared" si="16"/>
        <v>0</v>
      </c>
      <c r="F110" s="6">
        <f t="shared" si="21"/>
        <v>0</v>
      </c>
      <c r="G110" s="6">
        <f t="shared" si="22"/>
        <v>0</v>
      </c>
      <c r="H110" s="6">
        <f t="shared" si="23"/>
        <v>0</v>
      </c>
      <c r="I110" s="6">
        <f t="shared" si="24"/>
        <v>0</v>
      </c>
      <c r="J110" s="6">
        <f t="shared" si="25"/>
        <v>0</v>
      </c>
      <c r="K110" s="6">
        <f t="shared" ca="1" si="17"/>
        <v>-5.2897192894844451E-3</v>
      </c>
      <c r="L110" s="6">
        <f t="shared" ca="1" si="26"/>
        <v>2.7981130161543824E-5</v>
      </c>
      <c r="M110" s="6">
        <f t="shared" ca="1" si="18"/>
        <v>7390.5350513813619</v>
      </c>
      <c r="N110" s="6">
        <f t="shared" ca="1" si="19"/>
        <v>64.702552202177941</v>
      </c>
      <c r="O110" s="6">
        <f t="shared" ca="1" si="20"/>
        <v>873.29026312123517</v>
      </c>
      <c r="P110">
        <f t="shared" ca="1" si="27"/>
        <v>5.2897192894844451E-3</v>
      </c>
    </row>
    <row r="111" spans="1:16" x14ac:dyDescent="0.2">
      <c r="A111" s="54"/>
      <c r="B111" s="54"/>
      <c r="D111" s="55">
        <f t="shared" si="16"/>
        <v>0</v>
      </c>
      <c r="E111" s="55">
        <f t="shared" si="16"/>
        <v>0</v>
      </c>
      <c r="F111" s="6">
        <f t="shared" si="21"/>
        <v>0</v>
      </c>
      <c r="G111" s="6">
        <f t="shared" si="22"/>
        <v>0</v>
      </c>
      <c r="H111" s="6">
        <f t="shared" si="23"/>
        <v>0</v>
      </c>
      <c r="I111" s="6">
        <f t="shared" si="24"/>
        <v>0</v>
      </c>
      <c r="J111" s="6">
        <f t="shared" si="25"/>
        <v>0</v>
      </c>
      <c r="K111" s="6">
        <f t="shared" ca="1" si="17"/>
        <v>-5.2897192894844451E-3</v>
      </c>
      <c r="L111" s="6">
        <f t="shared" ca="1" si="26"/>
        <v>2.7981130161543824E-5</v>
      </c>
      <c r="M111" s="6">
        <f t="shared" ca="1" si="18"/>
        <v>7390.5350513813619</v>
      </c>
      <c r="N111" s="6">
        <f t="shared" ca="1" si="19"/>
        <v>64.702552202177941</v>
      </c>
      <c r="O111" s="6">
        <f t="shared" ca="1" si="20"/>
        <v>873.29026312123517</v>
      </c>
      <c r="P111">
        <f t="shared" ca="1" si="27"/>
        <v>5.2897192894844451E-3</v>
      </c>
    </row>
    <row r="112" spans="1:16" x14ac:dyDescent="0.2">
      <c r="A112" s="54"/>
      <c r="B112" s="54"/>
      <c r="D112" s="55">
        <f t="shared" si="16"/>
        <v>0</v>
      </c>
      <c r="E112" s="55">
        <f t="shared" si="16"/>
        <v>0</v>
      </c>
      <c r="F112" s="6">
        <f t="shared" si="21"/>
        <v>0</v>
      </c>
      <c r="G112" s="6">
        <f t="shared" si="22"/>
        <v>0</v>
      </c>
      <c r="H112" s="6">
        <f t="shared" si="23"/>
        <v>0</v>
      </c>
      <c r="I112" s="6">
        <f t="shared" si="24"/>
        <v>0</v>
      </c>
      <c r="J112" s="6">
        <f t="shared" si="25"/>
        <v>0</v>
      </c>
      <c r="K112" s="6">
        <f t="shared" ca="1" si="17"/>
        <v>-5.2897192894844451E-3</v>
      </c>
      <c r="L112" s="6">
        <f t="shared" ca="1" si="26"/>
        <v>2.7981130161543824E-5</v>
      </c>
      <c r="M112" s="6">
        <f t="shared" ca="1" si="18"/>
        <v>7390.5350513813619</v>
      </c>
      <c r="N112" s="6">
        <f t="shared" ca="1" si="19"/>
        <v>64.702552202177941</v>
      </c>
      <c r="O112" s="6">
        <f t="shared" ca="1" si="20"/>
        <v>873.29026312123517</v>
      </c>
      <c r="P112">
        <f t="shared" ca="1" si="27"/>
        <v>5.2897192894844451E-3</v>
      </c>
    </row>
    <row r="113" spans="1:16" x14ac:dyDescent="0.2">
      <c r="A113" s="54"/>
      <c r="B113" s="54"/>
      <c r="D113" s="55">
        <f t="shared" si="16"/>
        <v>0</v>
      </c>
      <c r="E113" s="55">
        <f t="shared" si="16"/>
        <v>0</v>
      </c>
      <c r="F113" s="6">
        <f t="shared" si="21"/>
        <v>0</v>
      </c>
      <c r="G113" s="6">
        <f t="shared" si="22"/>
        <v>0</v>
      </c>
      <c r="H113" s="6">
        <f t="shared" si="23"/>
        <v>0</v>
      </c>
      <c r="I113" s="6">
        <f t="shared" si="24"/>
        <v>0</v>
      </c>
      <c r="J113" s="6">
        <f t="shared" si="25"/>
        <v>0</v>
      </c>
      <c r="K113" s="6">
        <f t="shared" ca="1" si="17"/>
        <v>-5.2897192894844451E-3</v>
      </c>
      <c r="L113" s="6">
        <f t="shared" ca="1" si="26"/>
        <v>2.7981130161543824E-5</v>
      </c>
      <c r="M113" s="6">
        <f t="shared" ca="1" si="18"/>
        <v>7390.5350513813619</v>
      </c>
      <c r="N113" s="6">
        <f t="shared" ca="1" si="19"/>
        <v>64.702552202177941</v>
      </c>
      <c r="O113" s="6">
        <f t="shared" ca="1" si="20"/>
        <v>873.29026312123517</v>
      </c>
      <c r="P113">
        <f t="shared" ca="1" si="27"/>
        <v>5.2897192894844451E-3</v>
      </c>
    </row>
    <row r="114" spans="1:16" x14ac:dyDescent="0.2">
      <c r="A114" s="54"/>
      <c r="B114" s="54"/>
      <c r="D114" s="55">
        <f t="shared" si="16"/>
        <v>0</v>
      </c>
      <c r="E114" s="55">
        <f t="shared" si="16"/>
        <v>0</v>
      </c>
      <c r="F114" s="6">
        <f t="shared" si="21"/>
        <v>0</v>
      </c>
      <c r="G114" s="6">
        <f t="shared" si="22"/>
        <v>0</v>
      </c>
      <c r="H114" s="6">
        <f t="shared" si="23"/>
        <v>0</v>
      </c>
      <c r="I114" s="6">
        <f t="shared" si="24"/>
        <v>0</v>
      </c>
      <c r="J114" s="6">
        <f t="shared" si="25"/>
        <v>0</v>
      </c>
      <c r="K114" s="6">
        <f t="shared" ca="1" si="17"/>
        <v>-5.2897192894844451E-3</v>
      </c>
      <c r="L114" s="6">
        <f t="shared" ca="1" si="26"/>
        <v>2.7981130161543824E-5</v>
      </c>
      <c r="M114" s="6">
        <f t="shared" ca="1" si="18"/>
        <v>7390.5350513813619</v>
      </c>
      <c r="N114" s="6">
        <f t="shared" ca="1" si="19"/>
        <v>64.702552202177941</v>
      </c>
      <c r="O114" s="6">
        <f t="shared" ca="1" si="20"/>
        <v>873.29026312123517</v>
      </c>
      <c r="P114">
        <f t="shared" ca="1" si="27"/>
        <v>5.2897192894844451E-3</v>
      </c>
    </row>
    <row r="115" spans="1:16" x14ac:dyDescent="0.2">
      <c r="A115" s="54"/>
      <c r="B115" s="54"/>
      <c r="D115" s="55">
        <f t="shared" si="16"/>
        <v>0</v>
      </c>
      <c r="E115" s="55">
        <f t="shared" si="16"/>
        <v>0</v>
      </c>
      <c r="F115" s="6">
        <f t="shared" si="21"/>
        <v>0</v>
      </c>
      <c r="G115" s="6">
        <f t="shared" si="22"/>
        <v>0</v>
      </c>
      <c r="H115" s="6">
        <f t="shared" si="23"/>
        <v>0</v>
      </c>
      <c r="I115" s="6">
        <f t="shared" si="24"/>
        <v>0</v>
      </c>
      <c r="J115" s="6">
        <f t="shared" si="25"/>
        <v>0</v>
      </c>
      <c r="K115" s="6">
        <f t="shared" ca="1" si="17"/>
        <v>-5.2897192894844451E-3</v>
      </c>
      <c r="L115" s="6">
        <f t="shared" ca="1" si="26"/>
        <v>2.7981130161543824E-5</v>
      </c>
      <c r="M115" s="6">
        <f t="shared" ca="1" si="18"/>
        <v>7390.5350513813619</v>
      </c>
      <c r="N115" s="6">
        <f t="shared" ca="1" si="19"/>
        <v>64.702552202177941</v>
      </c>
      <c r="O115" s="6">
        <f t="shared" ca="1" si="20"/>
        <v>873.29026312123517</v>
      </c>
      <c r="P115">
        <f t="shared" ca="1" si="27"/>
        <v>5.2897192894844451E-3</v>
      </c>
    </row>
    <row r="116" spans="1:16" x14ac:dyDescent="0.2">
      <c r="A116" s="54"/>
      <c r="B116" s="54"/>
      <c r="D116" s="55">
        <f t="shared" si="16"/>
        <v>0</v>
      </c>
      <c r="E116" s="55">
        <f t="shared" si="16"/>
        <v>0</v>
      </c>
      <c r="F116" s="6">
        <f t="shared" si="21"/>
        <v>0</v>
      </c>
      <c r="G116" s="6">
        <f t="shared" si="22"/>
        <v>0</v>
      </c>
      <c r="H116" s="6">
        <f t="shared" si="23"/>
        <v>0</v>
      </c>
      <c r="I116" s="6">
        <f t="shared" si="24"/>
        <v>0</v>
      </c>
      <c r="J116" s="6">
        <f t="shared" si="25"/>
        <v>0</v>
      </c>
      <c r="K116" s="6">
        <f t="shared" ca="1" si="17"/>
        <v>-5.2897192894844451E-3</v>
      </c>
      <c r="L116" s="6">
        <f t="shared" ca="1" si="26"/>
        <v>2.7981130161543824E-5</v>
      </c>
      <c r="M116" s="6">
        <f t="shared" ca="1" si="18"/>
        <v>7390.5350513813619</v>
      </c>
      <c r="N116" s="6">
        <f t="shared" ca="1" si="19"/>
        <v>64.702552202177941</v>
      </c>
      <c r="O116" s="6">
        <f t="shared" ca="1" si="20"/>
        <v>873.29026312123517</v>
      </c>
      <c r="P116">
        <f t="shared" ca="1" si="27"/>
        <v>5.2897192894844451E-3</v>
      </c>
    </row>
    <row r="117" spans="1:16" x14ac:dyDescent="0.2">
      <c r="A117" s="54"/>
      <c r="B117" s="54"/>
      <c r="D117" s="55">
        <f t="shared" ref="D117:E132" si="28">A117/A$18</f>
        <v>0</v>
      </c>
      <c r="E117" s="55">
        <f t="shared" si="28"/>
        <v>0</v>
      </c>
      <c r="F117" s="6">
        <f t="shared" si="21"/>
        <v>0</v>
      </c>
      <c r="G117" s="6">
        <f t="shared" si="22"/>
        <v>0</v>
      </c>
      <c r="H117" s="6">
        <f t="shared" si="23"/>
        <v>0</v>
      </c>
      <c r="I117" s="6">
        <f t="shared" si="24"/>
        <v>0</v>
      </c>
      <c r="J117" s="6">
        <f t="shared" si="25"/>
        <v>0</v>
      </c>
      <c r="K117" s="6">
        <f t="shared" ca="1" si="17"/>
        <v>-5.2897192894844451E-3</v>
      </c>
      <c r="L117" s="6">
        <f t="shared" ca="1" si="26"/>
        <v>2.7981130161543824E-5</v>
      </c>
      <c r="M117" s="6">
        <f t="shared" ca="1" si="18"/>
        <v>7390.5350513813619</v>
      </c>
      <c r="N117" s="6">
        <f t="shared" ca="1" si="19"/>
        <v>64.702552202177941</v>
      </c>
      <c r="O117" s="6">
        <f t="shared" ca="1" si="20"/>
        <v>873.29026312123517</v>
      </c>
      <c r="P117">
        <f t="shared" ca="1" si="27"/>
        <v>5.2897192894844451E-3</v>
      </c>
    </row>
    <row r="118" spans="1:16" x14ac:dyDescent="0.2">
      <c r="A118" s="54"/>
      <c r="B118" s="54"/>
      <c r="D118" s="55">
        <f t="shared" si="28"/>
        <v>0</v>
      </c>
      <c r="E118" s="55">
        <f t="shared" si="28"/>
        <v>0</v>
      </c>
      <c r="F118" s="6">
        <f t="shared" si="21"/>
        <v>0</v>
      </c>
      <c r="G118" s="6">
        <f t="shared" si="22"/>
        <v>0</v>
      </c>
      <c r="H118" s="6">
        <f t="shared" si="23"/>
        <v>0</v>
      </c>
      <c r="I118" s="6">
        <f t="shared" si="24"/>
        <v>0</v>
      </c>
      <c r="J118" s="6">
        <f t="shared" si="25"/>
        <v>0</v>
      </c>
      <c r="K118" s="6">
        <f t="shared" ca="1" si="17"/>
        <v>-5.2897192894844451E-3</v>
      </c>
      <c r="L118" s="6">
        <f t="shared" ca="1" si="26"/>
        <v>2.7981130161543824E-5</v>
      </c>
      <c r="M118" s="6">
        <f t="shared" ca="1" si="18"/>
        <v>7390.5350513813619</v>
      </c>
      <c r="N118" s="6">
        <f t="shared" ca="1" si="19"/>
        <v>64.702552202177941</v>
      </c>
      <c r="O118" s="6">
        <f t="shared" ca="1" si="20"/>
        <v>873.29026312123517</v>
      </c>
      <c r="P118">
        <f t="shared" ca="1" si="27"/>
        <v>5.2897192894844451E-3</v>
      </c>
    </row>
    <row r="119" spans="1:16" x14ac:dyDescent="0.2">
      <c r="A119" s="54"/>
      <c r="B119" s="54"/>
      <c r="D119" s="55">
        <f t="shared" si="28"/>
        <v>0</v>
      </c>
      <c r="E119" s="55">
        <f t="shared" si="28"/>
        <v>0</v>
      </c>
      <c r="F119" s="6">
        <f t="shared" si="21"/>
        <v>0</v>
      </c>
      <c r="G119" s="6">
        <f t="shared" si="22"/>
        <v>0</v>
      </c>
      <c r="H119" s="6">
        <f t="shared" si="23"/>
        <v>0</v>
      </c>
      <c r="I119" s="6">
        <f t="shared" si="24"/>
        <v>0</v>
      </c>
      <c r="J119" s="6">
        <f t="shared" si="25"/>
        <v>0</v>
      </c>
      <c r="K119" s="6">
        <f t="shared" ca="1" si="17"/>
        <v>-5.2897192894844451E-3</v>
      </c>
      <c r="L119" s="6">
        <f t="shared" ca="1" si="26"/>
        <v>2.7981130161543824E-5</v>
      </c>
      <c r="M119" s="6">
        <f t="shared" ca="1" si="18"/>
        <v>7390.5350513813619</v>
      </c>
      <c r="N119" s="6">
        <f t="shared" ca="1" si="19"/>
        <v>64.702552202177941</v>
      </c>
      <c r="O119" s="6">
        <f t="shared" ca="1" si="20"/>
        <v>873.29026312123517</v>
      </c>
      <c r="P119">
        <f t="shared" ca="1" si="27"/>
        <v>5.2897192894844451E-3</v>
      </c>
    </row>
    <row r="120" spans="1:16" x14ac:dyDescent="0.2">
      <c r="A120" s="56"/>
      <c r="B120" s="56"/>
      <c r="D120" s="55">
        <f t="shared" si="28"/>
        <v>0</v>
      </c>
      <c r="E120" s="55">
        <f t="shared" si="28"/>
        <v>0</v>
      </c>
      <c r="F120" s="6">
        <f t="shared" si="21"/>
        <v>0</v>
      </c>
      <c r="G120" s="6">
        <f t="shared" si="22"/>
        <v>0</v>
      </c>
      <c r="H120" s="6">
        <f t="shared" si="23"/>
        <v>0</v>
      </c>
      <c r="I120" s="6">
        <f t="shared" si="24"/>
        <v>0</v>
      </c>
      <c r="J120" s="6">
        <f t="shared" si="25"/>
        <v>0</v>
      </c>
      <c r="K120" s="6">
        <f t="shared" ca="1" si="17"/>
        <v>-5.2897192894844451E-3</v>
      </c>
      <c r="L120" s="6">
        <f t="shared" ca="1" si="26"/>
        <v>2.7981130161543824E-5</v>
      </c>
      <c r="M120" s="6">
        <f t="shared" ca="1" si="18"/>
        <v>7390.5350513813619</v>
      </c>
      <c r="N120" s="6">
        <f t="shared" ca="1" si="19"/>
        <v>64.702552202177941</v>
      </c>
      <c r="O120" s="6">
        <f t="shared" ca="1" si="20"/>
        <v>873.29026312123517</v>
      </c>
      <c r="P120">
        <f t="shared" ca="1" si="27"/>
        <v>5.2897192894844451E-3</v>
      </c>
    </row>
    <row r="121" spans="1:16" x14ac:dyDescent="0.2">
      <c r="A121" s="56"/>
      <c r="B121" s="56"/>
      <c r="D121" s="55">
        <f t="shared" si="28"/>
        <v>0</v>
      </c>
      <c r="E121" s="55">
        <f t="shared" si="28"/>
        <v>0</v>
      </c>
      <c r="F121" s="6">
        <f t="shared" si="21"/>
        <v>0</v>
      </c>
      <c r="G121" s="6">
        <f t="shared" si="22"/>
        <v>0</v>
      </c>
      <c r="H121" s="6">
        <f t="shared" si="23"/>
        <v>0</v>
      </c>
      <c r="I121" s="6">
        <f t="shared" si="24"/>
        <v>0</v>
      </c>
      <c r="J121" s="6">
        <f t="shared" si="25"/>
        <v>0</v>
      </c>
      <c r="K121" s="6">
        <f t="shared" ca="1" si="17"/>
        <v>-5.2897192894844451E-3</v>
      </c>
      <c r="L121" s="6">
        <f t="shared" ca="1" si="26"/>
        <v>2.7981130161543824E-5</v>
      </c>
      <c r="M121" s="6">
        <f t="shared" ca="1" si="18"/>
        <v>7390.5350513813619</v>
      </c>
      <c r="N121" s="6">
        <f t="shared" ca="1" si="19"/>
        <v>64.702552202177941</v>
      </c>
      <c r="O121" s="6">
        <f t="shared" ca="1" si="20"/>
        <v>873.29026312123517</v>
      </c>
      <c r="P121">
        <f t="shared" ca="1" si="27"/>
        <v>5.2897192894844451E-3</v>
      </c>
    </row>
    <row r="122" spans="1:16" x14ac:dyDescent="0.2">
      <c r="A122" s="56"/>
      <c r="B122" s="56"/>
      <c r="D122" s="55">
        <f t="shared" si="28"/>
        <v>0</v>
      </c>
      <c r="E122" s="55">
        <f t="shared" si="28"/>
        <v>0</v>
      </c>
      <c r="F122" s="6">
        <f t="shared" si="21"/>
        <v>0</v>
      </c>
      <c r="G122" s="6">
        <f t="shared" si="22"/>
        <v>0</v>
      </c>
      <c r="H122" s="6">
        <f t="shared" si="23"/>
        <v>0</v>
      </c>
      <c r="I122" s="6">
        <f t="shared" si="24"/>
        <v>0</v>
      </c>
      <c r="J122" s="6">
        <f t="shared" si="25"/>
        <v>0</v>
      </c>
      <c r="K122" s="6">
        <f t="shared" ca="1" si="17"/>
        <v>-5.2897192894844451E-3</v>
      </c>
      <c r="L122" s="6">
        <f t="shared" ca="1" si="26"/>
        <v>2.7981130161543824E-5</v>
      </c>
      <c r="M122" s="6">
        <f t="shared" ca="1" si="18"/>
        <v>7390.5350513813619</v>
      </c>
      <c r="N122" s="6">
        <f t="shared" ca="1" si="19"/>
        <v>64.702552202177941</v>
      </c>
      <c r="O122" s="6">
        <f t="shared" ca="1" si="20"/>
        <v>873.29026312123517</v>
      </c>
      <c r="P122">
        <f t="shared" ca="1" si="27"/>
        <v>5.2897192894844451E-3</v>
      </c>
    </row>
    <row r="123" spans="1:16" x14ac:dyDescent="0.2">
      <c r="A123" s="56"/>
      <c r="B123" s="56"/>
      <c r="D123" s="55">
        <f t="shared" si="28"/>
        <v>0</v>
      </c>
      <c r="E123" s="55">
        <f t="shared" si="28"/>
        <v>0</v>
      </c>
      <c r="F123" s="6">
        <f t="shared" si="21"/>
        <v>0</v>
      </c>
      <c r="G123" s="6">
        <f t="shared" si="22"/>
        <v>0</v>
      </c>
      <c r="H123" s="6">
        <f t="shared" si="23"/>
        <v>0</v>
      </c>
      <c r="I123" s="6">
        <f t="shared" si="24"/>
        <v>0</v>
      </c>
      <c r="J123" s="6">
        <f t="shared" si="25"/>
        <v>0</v>
      </c>
      <c r="K123" s="6">
        <f t="shared" ca="1" si="17"/>
        <v>-5.2897192894844451E-3</v>
      </c>
      <c r="L123" s="6">
        <f t="shared" ca="1" si="26"/>
        <v>2.7981130161543824E-5</v>
      </c>
      <c r="M123" s="6">
        <f t="shared" ca="1" si="18"/>
        <v>7390.5350513813619</v>
      </c>
      <c r="N123" s="6">
        <f t="shared" ca="1" si="19"/>
        <v>64.702552202177941</v>
      </c>
      <c r="O123" s="6">
        <f t="shared" ca="1" si="20"/>
        <v>873.29026312123517</v>
      </c>
      <c r="P123">
        <f t="shared" ca="1" si="27"/>
        <v>5.2897192894844451E-3</v>
      </c>
    </row>
    <row r="124" spans="1:16" x14ac:dyDescent="0.2">
      <c r="A124" s="56"/>
      <c r="B124" s="56"/>
      <c r="D124" s="55">
        <f t="shared" si="28"/>
        <v>0</v>
      </c>
      <c r="E124" s="55">
        <f t="shared" si="28"/>
        <v>0</v>
      </c>
      <c r="F124" s="6">
        <f t="shared" si="21"/>
        <v>0</v>
      </c>
      <c r="G124" s="6">
        <f t="shared" si="22"/>
        <v>0</v>
      </c>
      <c r="H124" s="6">
        <f t="shared" si="23"/>
        <v>0</v>
      </c>
      <c r="I124" s="6">
        <f t="shared" si="24"/>
        <v>0</v>
      </c>
      <c r="J124" s="6">
        <f t="shared" si="25"/>
        <v>0</v>
      </c>
      <c r="K124" s="6">
        <f t="shared" ca="1" si="17"/>
        <v>-5.2897192894844451E-3</v>
      </c>
      <c r="L124" s="6">
        <f t="shared" ca="1" si="26"/>
        <v>2.7981130161543824E-5</v>
      </c>
      <c r="M124" s="6">
        <f t="shared" ca="1" si="18"/>
        <v>7390.5350513813619</v>
      </c>
      <c r="N124" s="6">
        <f t="shared" ca="1" si="19"/>
        <v>64.702552202177941</v>
      </c>
      <c r="O124" s="6">
        <f t="shared" ca="1" si="20"/>
        <v>873.29026312123517</v>
      </c>
      <c r="P124">
        <f t="shared" ca="1" si="27"/>
        <v>5.2897192894844451E-3</v>
      </c>
    </row>
    <row r="125" spans="1:16" x14ac:dyDescent="0.2">
      <c r="A125" s="56"/>
      <c r="B125" s="56"/>
      <c r="D125" s="55">
        <f t="shared" si="28"/>
        <v>0</v>
      </c>
      <c r="E125" s="55">
        <f t="shared" si="28"/>
        <v>0</v>
      </c>
      <c r="F125" s="6">
        <f t="shared" si="21"/>
        <v>0</v>
      </c>
      <c r="G125" s="6">
        <f t="shared" si="22"/>
        <v>0</v>
      </c>
      <c r="H125" s="6">
        <f t="shared" si="23"/>
        <v>0</v>
      </c>
      <c r="I125" s="6">
        <f t="shared" si="24"/>
        <v>0</v>
      </c>
      <c r="J125" s="6">
        <f t="shared" si="25"/>
        <v>0</v>
      </c>
      <c r="K125" s="6">
        <f t="shared" ca="1" si="17"/>
        <v>-5.2897192894844451E-3</v>
      </c>
      <c r="L125" s="6">
        <f t="shared" ca="1" si="26"/>
        <v>2.7981130161543824E-5</v>
      </c>
      <c r="M125" s="6">
        <f t="shared" ca="1" si="18"/>
        <v>7390.5350513813619</v>
      </c>
      <c r="N125" s="6">
        <f t="shared" ca="1" si="19"/>
        <v>64.702552202177941</v>
      </c>
      <c r="O125" s="6">
        <f t="shared" ca="1" si="20"/>
        <v>873.29026312123517</v>
      </c>
      <c r="P125">
        <f t="shared" ca="1" si="27"/>
        <v>5.2897192894844451E-3</v>
      </c>
    </row>
    <row r="126" spans="1:16" x14ac:dyDescent="0.2">
      <c r="A126" s="56"/>
      <c r="B126" s="56"/>
      <c r="D126" s="55">
        <f t="shared" si="28"/>
        <v>0</v>
      </c>
      <c r="E126" s="55">
        <f t="shared" si="28"/>
        <v>0</v>
      </c>
      <c r="F126" s="6">
        <f t="shared" si="21"/>
        <v>0</v>
      </c>
      <c r="G126" s="6">
        <f t="shared" si="22"/>
        <v>0</v>
      </c>
      <c r="H126" s="6">
        <f t="shared" si="23"/>
        <v>0</v>
      </c>
      <c r="I126" s="6">
        <f t="shared" si="24"/>
        <v>0</v>
      </c>
      <c r="J126" s="6">
        <f t="shared" si="25"/>
        <v>0</v>
      </c>
      <c r="K126" s="6">
        <f t="shared" ca="1" si="17"/>
        <v>-5.2897192894844451E-3</v>
      </c>
      <c r="L126" s="6">
        <f t="shared" ca="1" si="26"/>
        <v>2.7981130161543824E-5</v>
      </c>
      <c r="M126" s="6">
        <f t="shared" ca="1" si="18"/>
        <v>7390.5350513813619</v>
      </c>
      <c r="N126" s="6">
        <f t="shared" ca="1" si="19"/>
        <v>64.702552202177941</v>
      </c>
      <c r="O126" s="6">
        <f t="shared" ca="1" si="20"/>
        <v>873.29026312123517</v>
      </c>
      <c r="P126">
        <f t="shared" ca="1" si="27"/>
        <v>5.2897192894844451E-3</v>
      </c>
    </row>
    <row r="127" spans="1:16" x14ac:dyDescent="0.2">
      <c r="A127" s="56"/>
      <c r="B127" s="56"/>
      <c r="D127" s="55">
        <f t="shared" si="28"/>
        <v>0</v>
      </c>
      <c r="E127" s="55">
        <f t="shared" si="28"/>
        <v>0</v>
      </c>
      <c r="F127" s="6">
        <f t="shared" si="21"/>
        <v>0</v>
      </c>
      <c r="G127" s="6">
        <f t="shared" si="22"/>
        <v>0</v>
      </c>
      <c r="H127" s="6">
        <f t="shared" si="23"/>
        <v>0</v>
      </c>
      <c r="I127" s="6">
        <f t="shared" si="24"/>
        <v>0</v>
      </c>
      <c r="J127" s="6">
        <f t="shared" si="25"/>
        <v>0</v>
      </c>
      <c r="K127" s="6">
        <f t="shared" ca="1" si="17"/>
        <v>-5.2897192894844451E-3</v>
      </c>
      <c r="L127" s="6">
        <f t="shared" ca="1" si="26"/>
        <v>2.7981130161543824E-5</v>
      </c>
      <c r="M127" s="6">
        <f t="shared" ca="1" si="18"/>
        <v>7390.5350513813619</v>
      </c>
      <c r="N127" s="6">
        <f t="shared" ca="1" si="19"/>
        <v>64.702552202177941</v>
      </c>
      <c r="O127" s="6">
        <f t="shared" ca="1" si="20"/>
        <v>873.29026312123517</v>
      </c>
      <c r="P127">
        <f t="shared" ca="1" si="27"/>
        <v>5.2897192894844451E-3</v>
      </c>
    </row>
    <row r="128" spans="1:16" x14ac:dyDescent="0.2">
      <c r="A128" s="56"/>
      <c r="B128" s="56"/>
      <c r="D128" s="55">
        <f t="shared" si="28"/>
        <v>0</v>
      </c>
      <c r="E128" s="55">
        <f t="shared" si="28"/>
        <v>0</v>
      </c>
      <c r="F128" s="6">
        <f t="shared" si="21"/>
        <v>0</v>
      </c>
      <c r="G128" s="6">
        <f t="shared" si="22"/>
        <v>0</v>
      </c>
      <c r="H128" s="6">
        <f t="shared" si="23"/>
        <v>0</v>
      </c>
      <c r="I128" s="6">
        <f t="shared" si="24"/>
        <v>0</v>
      </c>
      <c r="J128" s="6">
        <f t="shared" si="25"/>
        <v>0</v>
      </c>
      <c r="K128" s="6">
        <f t="shared" ca="1" si="17"/>
        <v>-5.2897192894844451E-3</v>
      </c>
      <c r="L128" s="6">
        <f t="shared" ca="1" si="26"/>
        <v>2.7981130161543824E-5</v>
      </c>
      <c r="M128" s="6">
        <f t="shared" ca="1" si="18"/>
        <v>7390.5350513813619</v>
      </c>
      <c r="N128" s="6">
        <f t="shared" ca="1" si="19"/>
        <v>64.702552202177941</v>
      </c>
      <c r="O128" s="6">
        <f t="shared" ca="1" si="20"/>
        <v>873.29026312123517</v>
      </c>
      <c r="P128">
        <f t="shared" ca="1" si="27"/>
        <v>5.2897192894844451E-3</v>
      </c>
    </row>
    <row r="129" spans="1:16" x14ac:dyDescent="0.2">
      <c r="A129" s="56"/>
      <c r="B129" s="56"/>
      <c r="D129" s="55">
        <f t="shared" si="28"/>
        <v>0</v>
      </c>
      <c r="E129" s="55">
        <f t="shared" si="28"/>
        <v>0</v>
      </c>
      <c r="F129" s="6">
        <f t="shared" si="21"/>
        <v>0</v>
      </c>
      <c r="G129" s="6">
        <f t="shared" si="22"/>
        <v>0</v>
      </c>
      <c r="H129" s="6">
        <f t="shared" si="23"/>
        <v>0</v>
      </c>
      <c r="I129" s="6">
        <f t="shared" si="24"/>
        <v>0</v>
      </c>
      <c r="J129" s="6">
        <f t="shared" si="25"/>
        <v>0</v>
      </c>
      <c r="K129" s="6">
        <f t="shared" ca="1" si="17"/>
        <v>-5.2897192894844451E-3</v>
      </c>
      <c r="L129" s="6">
        <f t="shared" ca="1" si="26"/>
        <v>2.7981130161543824E-5</v>
      </c>
      <c r="M129" s="6">
        <f t="shared" ca="1" si="18"/>
        <v>7390.5350513813619</v>
      </c>
      <c r="N129" s="6">
        <f t="shared" ca="1" si="19"/>
        <v>64.702552202177941</v>
      </c>
      <c r="O129" s="6">
        <f t="shared" ca="1" si="20"/>
        <v>873.29026312123517</v>
      </c>
      <c r="P129">
        <f t="shared" ca="1" si="27"/>
        <v>5.2897192894844451E-3</v>
      </c>
    </row>
    <row r="130" spans="1:16" x14ac:dyDescent="0.2">
      <c r="A130" s="56"/>
      <c r="B130" s="56"/>
      <c r="D130" s="55">
        <f t="shared" si="28"/>
        <v>0</v>
      </c>
      <c r="E130" s="55">
        <f t="shared" si="28"/>
        <v>0</v>
      </c>
      <c r="F130" s="6">
        <f t="shared" si="21"/>
        <v>0</v>
      </c>
      <c r="G130" s="6">
        <f t="shared" si="22"/>
        <v>0</v>
      </c>
      <c r="H130" s="6">
        <f t="shared" si="23"/>
        <v>0</v>
      </c>
      <c r="I130" s="6">
        <f t="shared" si="24"/>
        <v>0</v>
      </c>
      <c r="J130" s="6">
        <f t="shared" si="25"/>
        <v>0</v>
      </c>
      <c r="K130" s="6">
        <f t="shared" ca="1" si="17"/>
        <v>-5.2897192894844451E-3</v>
      </c>
      <c r="L130" s="6">
        <f t="shared" ca="1" si="26"/>
        <v>2.7981130161543824E-5</v>
      </c>
      <c r="M130" s="6">
        <f t="shared" ca="1" si="18"/>
        <v>7390.5350513813619</v>
      </c>
      <c r="N130" s="6">
        <f t="shared" ca="1" si="19"/>
        <v>64.702552202177941</v>
      </c>
      <c r="O130" s="6">
        <f t="shared" ca="1" si="20"/>
        <v>873.29026312123517</v>
      </c>
      <c r="P130">
        <f t="shared" ca="1" si="27"/>
        <v>5.2897192894844451E-3</v>
      </c>
    </row>
    <row r="131" spans="1:16" x14ac:dyDescent="0.2">
      <c r="A131" s="56"/>
      <c r="B131" s="56"/>
      <c r="D131" s="55">
        <f t="shared" si="28"/>
        <v>0</v>
      </c>
      <c r="E131" s="55">
        <f t="shared" si="28"/>
        <v>0</v>
      </c>
      <c r="F131" s="6">
        <f t="shared" si="21"/>
        <v>0</v>
      </c>
      <c r="G131" s="6">
        <f t="shared" si="22"/>
        <v>0</v>
      </c>
      <c r="H131" s="6">
        <f t="shared" si="23"/>
        <v>0</v>
      </c>
      <c r="I131" s="6">
        <f t="shared" si="24"/>
        <v>0</v>
      </c>
      <c r="J131" s="6">
        <f t="shared" si="25"/>
        <v>0</v>
      </c>
      <c r="K131" s="6">
        <f t="shared" ca="1" si="17"/>
        <v>-5.2897192894844451E-3</v>
      </c>
      <c r="L131" s="6">
        <f t="shared" ca="1" si="26"/>
        <v>2.7981130161543824E-5</v>
      </c>
      <c r="M131" s="6">
        <f t="shared" ca="1" si="18"/>
        <v>7390.5350513813619</v>
      </c>
      <c r="N131" s="6">
        <f t="shared" ca="1" si="19"/>
        <v>64.702552202177941</v>
      </c>
      <c r="O131" s="6">
        <f t="shared" ca="1" si="20"/>
        <v>873.29026312123517</v>
      </c>
      <c r="P131">
        <f t="shared" ca="1" si="27"/>
        <v>5.2897192894844451E-3</v>
      </c>
    </row>
    <row r="132" spans="1:16" x14ac:dyDescent="0.2">
      <c r="A132" s="56"/>
      <c r="B132" s="56"/>
      <c r="D132" s="55">
        <f t="shared" si="28"/>
        <v>0</v>
      </c>
      <c r="E132" s="55">
        <f t="shared" si="28"/>
        <v>0</v>
      </c>
      <c r="F132" s="6">
        <f t="shared" si="21"/>
        <v>0</v>
      </c>
      <c r="G132" s="6">
        <f t="shared" si="22"/>
        <v>0</v>
      </c>
      <c r="H132" s="6">
        <f t="shared" si="23"/>
        <v>0</v>
      </c>
      <c r="I132" s="6">
        <f t="shared" si="24"/>
        <v>0</v>
      </c>
      <c r="J132" s="6">
        <f t="shared" si="25"/>
        <v>0</v>
      </c>
      <c r="K132" s="6">
        <f t="shared" ca="1" si="17"/>
        <v>-5.2897192894844451E-3</v>
      </c>
      <c r="L132" s="6">
        <f t="shared" ca="1" si="26"/>
        <v>2.7981130161543824E-5</v>
      </c>
      <c r="M132" s="6">
        <f t="shared" ca="1" si="18"/>
        <v>7390.5350513813619</v>
      </c>
      <c r="N132" s="6">
        <f t="shared" ca="1" si="19"/>
        <v>64.702552202177941</v>
      </c>
      <c r="O132" s="6">
        <f t="shared" ca="1" si="20"/>
        <v>873.29026312123517</v>
      </c>
      <c r="P132">
        <f t="shared" ca="1" si="27"/>
        <v>5.2897192894844451E-3</v>
      </c>
    </row>
    <row r="133" spans="1:16" x14ac:dyDescent="0.2">
      <c r="A133" s="56"/>
      <c r="B133" s="56"/>
      <c r="D133" s="55">
        <f t="shared" ref="D133:E196" si="29">A133/A$18</f>
        <v>0</v>
      </c>
      <c r="E133" s="55">
        <f t="shared" si="29"/>
        <v>0</v>
      </c>
      <c r="F133" s="6">
        <f t="shared" si="21"/>
        <v>0</v>
      </c>
      <c r="G133" s="6">
        <f t="shared" si="22"/>
        <v>0</v>
      </c>
      <c r="H133" s="6">
        <f t="shared" si="23"/>
        <v>0</v>
      </c>
      <c r="I133" s="6">
        <f t="shared" si="24"/>
        <v>0</v>
      </c>
      <c r="J133" s="6">
        <f t="shared" si="25"/>
        <v>0</v>
      </c>
      <c r="K133" s="6">
        <f t="shared" ca="1" si="17"/>
        <v>-5.2897192894844451E-3</v>
      </c>
      <c r="L133" s="6">
        <f t="shared" ca="1" si="26"/>
        <v>2.7981130161543824E-5</v>
      </c>
      <c r="M133" s="6">
        <f t="shared" ca="1" si="18"/>
        <v>7390.5350513813619</v>
      </c>
      <c r="N133" s="6">
        <f t="shared" ca="1" si="19"/>
        <v>64.702552202177941</v>
      </c>
      <c r="O133" s="6">
        <f t="shared" ca="1" si="20"/>
        <v>873.29026312123517</v>
      </c>
      <c r="P133">
        <f t="shared" ca="1" si="27"/>
        <v>5.2897192894844451E-3</v>
      </c>
    </row>
    <row r="134" spans="1:16" x14ac:dyDescent="0.2">
      <c r="A134" s="56"/>
      <c r="B134" s="56"/>
      <c r="D134" s="55">
        <f t="shared" si="29"/>
        <v>0</v>
      </c>
      <c r="E134" s="55">
        <f t="shared" si="29"/>
        <v>0</v>
      </c>
      <c r="F134" s="6">
        <f t="shared" si="21"/>
        <v>0</v>
      </c>
      <c r="G134" s="6">
        <f t="shared" si="22"/>
        <v>0</v>
      </c>
      <c r="H134" s="6">
        <f t="shared" si="23"/>
        <v>0</v>
      </c>
      <c r="I134" s="6">
        <f t="shared" si="24"/>
        <v>0</v>
      </c>
      <c r="J134" s="6">
        <f t="shared" si="25"/>
        <v>0</v>
      </c>
      <c r="K134" s="6">
        <f t="shared" ca="1" si="17"/>
        <v>-5.2897192894844451E-3</v>
      </c>
      <c r="L134" s="6">
        <f t="shared" ca="1" si="26"/>
        <v>2.7981130161543824E-5</v>
      </c>
      <c r="M134" s="6">
        <f t="shared" ca="1" si="18"/>
        <v>7390.5350513813619</v>
      </c>
      <c r="N134" s="6">
        <f t="shared" ca="1" si="19"/>
        <v>64.702552202177941</v>
      </c>
      <c r="O134" s="6">
        <f t="shared" ca="1" si="20"/>
        <v>873.29026312123517</v>
      </c>
      <c r="P134">
        <f t="shared" ca="1" si="27"/>
        <v>5.2897192894844451E-3</v>
      </c>
    </row>
    <row r="135" spans="1:16" x14ac:dyDescent="0.2">
      <c r="A135" s="56"/>
      <c r="B135" s="56"/>
      <c r="D135" s="55">
        <f t="shared" si="29"/>
        <v>0</v>
      </c>
      <c r="E135" s="55">
        <f t="shared" si="29"/>
        <v>0</v>
      </c>
      <c r="F135" s="6">
        <f t="shared" si="21"/>
        <v>0</v>
      </c>
      <c r="G135" s="6">
        <f t="shared" si="22"/>
        <v>0</v>
      </c>
      <c r="H135" s="6">
        <f t="shared" si="23"/>
        <v>0</v>
      </c>
      <c r="I135" s="6">
        <f t="shared" si="24"/>
        <v>0</v>
      </c>
      <c r="J135" s="6">
        <f t="shared" si="25"/>
        <v>0</v>
      </c>
      <c r="K135" s="6">
        <f t="shared" ca="1" si="17"/>
        <v>-5.2897192894844451E-3</v>
      </c>
      <c r="L135" s="6">
        <f t="shared" ca="1" si="26"/>
        <v>2.7981130161543824E-5</v>
      </c>
      <c r="M135" s="6">
        <f t="shared" ca="1" si="18"/>
        <v>7390.5350513813619</v>
      </c>
      <c r="N135" s="6">
        <f t="shared" ca="1" si="19"/>
        <v>64.702552202177941</v>
      </c>
      <c r="O135" s="6">
        <f t="shared" ca="1" si="20"/>
        <v>873.29026312123517</v>
      </c>
      <c r="P135">
        <f t="shared" ca="1" si="27"/>
        <v>5.2897192894844451E-3</v>
      </c>
    </row>
    <row r="136" spans="1:16" x14ac:dyDescent="0.2">
      <c r="A136" s="56"/>
      <c r="B136" s="56"/>
      <c r="D136" s="55">
        <f t="shared" si="29"/>
        <v>0</v>
      </c>
      <c r="E136" s="55">
        <f t="shared" si="29"/>
        <v>0</v>
      </c>
      <c r="F136" s="6">
        <f t="shared" si="21"/>
        <v>0</v>
      </c>
      <c r="G136" s="6">
        <f t="shared" si="22"/>
        <v>0</v>
      </c>
      <c r="H136" s="6">
        <f t="shared" si="23"/>
        <v>0</v>
      </c>
      <c r="I136" s="6">
        <f t="shared" si="24"/>
        <v>0</v>
      </c>
      <c r="J136" s="6">
        <f t="shared" si="25"/>
        <v>0</v>
      </c>
      <c r="K136" s="6">
        <f t="shared" ca="1" si="17"/>
        <v>-5.2897192894844451E-3</v>
      </c>
      <c r="L136" s="6">
        <f t="shared" ca="1" si="26"/>
        <v>2.7981130161543824E-5</v>
      </c>
      <c r="M136" s="6">
        <f t="shared" ca="1" si="18"/>
        <v>7390.5350513813619</v>
      </c>
      <c r="N136" s="6">
        <f t="shared" ca="1" si="19"/>
        <v>64.702552202177941</v>
      </c>
      <c r="O136" s="6">
        <f t="shared" ca="1" si="20"/>
        <v>873.29026312123517</v>
      </c>
      <c r="P136">
        <f t="shared" ca="1" si="27"/>
        <v>5.2897192894844451E-3</v>
      </c>
    </row>
    <row r="137" spans="1:16" x14ac:dyDescent="0.2">
      <c r="A137" s="56"/>
      <c r="B137" s="56"/>
      <c r="D137" s="55">
        <f t="shared" si="29"/>
        <v>0</v>
      </c>
      <c r="E137" s="55">
        <f t="shared" si="29"/>
        <v>0</v>
      </c>
      <c r="F137" s="6">
        <f t="shared" si="21"/>
        <v>0</v>
      </c>
      <c r="G137" s="6">
        <f t="shared" si="22"/>
        <v>0</v>
      </c>
      <c r="H137" s="6">
        <f t="shared" si="23"/>
        <v>0</v>
      </c>
      <c r="I137" s="6">
        <f t="shared" si="24"/>
        <v>0</v>
      </c>
      <c r="J137" s="6">
        <f t="shared" si="25"/>
        <v>0</v>
      </c>
      <c r="K137" s="6">
        <f t="shared" ca="1" si="17"/>
        <v>-5.2897192894844451E-3</v>
      </c>
      <c r="L137" s="6">
        <f t="shared" ca="1" si="26"/>
        <v>2.7981130161543824E-5</v>
      </c>
      <c r="M137" s="6">
        <f t="shared" ca="1" si="18"/>
        <v>7390.5350513813619</v>
      </c>
      <c r="N137" s="6">
        <f t="shared" ca="1" si="19"/>
        <v>64.702552202177941</v>
      </c>
      <c r="O137" s="6">
        <f t="shared" ca="1" si="20"/>
        <v>873.29026312123517</v>
      </c>
      <c r="P137">
        <f t="shared" ca="1" si="27"/>
        <v>5.2897192894844451E-3</v>
      </c>
    </row>
    <row r="138" spans="1:16" x14ac:dyDescent="0.2">
      <c r="A138" s="56"/>
      <c r="B138" s="56"/>
      <c r="D138" s="55">
        <f t="shared" si="29"/>
        <v>0</v>
      </c>
      <c r="E138" s="55">
        <f t="shared" si="29"/>
        <v>0</v>
      </c>
      <c r="F138" s="6">
        <f t="shared" si="21"/>
        <v>0</v>
      </c>
      <c r="G138" s="6">
        <f t="shared" si="22"/>
        <v>0</v>
      </c>
      <c r="H138" s="6">
        <f t="shared" si="23"/>
        <v>0</v>
      </c>
      <c r="I138" s="6">
        <f t="shared" si="24"/>
        <v>0</v>
      </c>
      <c r="J138" s="6">
        <f t="shared" si="25"/>
        <v>0</v>
      </c>
      <c r="K138" s="6">
        <f t="shared" ca="1" si="17"/>
        <v>-5.2897192894844451E-3</v>
      </c>
      <c r="L138" s="6">
        <f t="shared" ca="1" si="26"/>
        <v>2.7981130161543824E-5</v>
      </c>
      <c r="M138" s="6">
        <f t="shared" ca="1" si="18"/>
        <v>7390.5350513813619</v>
      </c>
      <c r="N138" s="6">
        <f t="shared" ca="1" si="19"/>
        <v>64.702552202177941</v>
      </c>
      <c r="O138" s="6">
        <f t="shared" ca="1" si="20"/>
        <v>873.29026312123517</v>
      </c>
      <c r="P138">
        <f t="shared" ca="1" si="27"/>
        <v>5.2897192894844451E-3</v>
      </c>
    </row>
    <row r="139" spans="1:16" x14ac:dyDescent="0.2">
      <c r="A139" s="56"/>
      <c r="B139" s="56"/>
      <c r="D139" s="55">
        <f t="shared" si="29"/>
        <v>0</v>
      </c>
      <c r="E139" s="55">
        <f t="shared" si="29"/>
        <v>0</v>
      </c>
      <c r="F139" s="6">
        <f t="shared" si="21"/>
        <v>0</v>
      </c>
      <c r="G139" s="6">
        <f t="shared" si="22"/>
        <v>0</v>
      </c>
      <c r="H139" s="6">
        <f t="shared" si="23"/>
        <v>0</v>
      </c>
      <c r="I139" s="6">
        <f t="shared" si="24"/>
        <v>0</v>
      </c>
      <c r="J139" s="6">
        <f t="shared" si="25"/>
        <v>0</v>
      </c>
      <c r="K139" s="6">
        <f t="shared" ca="1" si="17"/>
        <v>-5.2897192894844451E-3</v>
      </c>
      <c r="L139" s="6">
        <f t="shared" ca="1" si="26"/>
        <v>2.7981130161543824E-5</v>
      </c>
      <c r="M139" s="6">
        <f t="shared" ca="1" si="18"/>
        <v>7390.5350513813619</v>
      </c>
      <c r="N139" s="6">
        <f t="shared" ca="1" si="19"/>
        <v>64.702552202177941</v>
      </c>
      <c r="O139" s="6">
        <f t="shared" ca="1" si="20"/>
        <v>873.29026312123517</v>
      </c>
      <c r="P139">
        <f t="shared" ca="1" si="27"/>
        <v>5.2897192894844451E-3</v>
      </c>
    </row>
    <row r="140" spans="1:16" x14ac:dyDescent="0.2">
      <c r="A140" s="56"/>
      <c r="B140" s="56"/>
      <c r="D140" s="55">
        <f t="shared" si="29"/>
        <v>0</v>
      </c>
      <c r="E140" s="55">
        <f t="shared" si="29"/>
        <v>0</v>
      </c>
      <c r="F140" s="6">
        <f t="shared" si="21"/>
        <v>0</v>
      </c>
      <c r="G140" s="6">
        <f t="shared" si="22"/>
        <v>0</v>
      </c>
      <c r="H140" s="6">
        <f t="shared" si="23"/>
        <v>0</v>
      </c>
      <c r="I140" s="6">
        <f t="shared" si="24"/>
        <v>0</v>
      </c>
      <c r="J140" s="6">
        <f t="shared" si="25"/>
        <v>0</v>
      </c>
      <c r="K140" s="6">
        <f t="shared" ca="1" si="17"/>
        <v>-5.2897192894844451E-3</v>
      </c>
      <c r="L140" s="6">
        <f t="shared" ca="1" si="26"/>
        <v>2.7981130161543824E-5</v>
      </c>
      <c r="M140" s="6">
        <f t="shared" ca="1" si="18"/>
        <v>7390.5350513813619</v>
      </c>
      <c r="N140" s="6">
        <f t="shared" ca="1" si="19"/>
        <v>64.702552202177941</v>
      </c>
      <c r="O140" s="6">
        <f t="shared" ca="1" si="20"/>
        <v>873.29026312123517</v>
      </c>
      <c r="P140">
        <f t="shared" ca="1" si="27"/>
        <v>5.2897192894844451E-3</v>
      </c>
    </row>
    <row r="141" spans="1:16" x14ac:dyDescent="0.2">
      <c r="A141" s="56"/>
      <c r="B141" s="56"/>
      <c r="D141" s="55">
        <f t="shared" si="29"/>
        <v>0</v>
      </c>
      <c r="E141" s="55">
        <f t="shared" si="29"/>
        <v>0</v>
      </c>
      <c r="F141" s="6">
        <f t="shared" si="21"/>
        <v>0</v>
      </c>
      <c r="G141" s="6">
        <f t="shared" si="22"/>
        <v>0</v>
      </c>
      <c r="H141" s="6">
        <f t="shared" si="23"/>
        <v>0</v>
      </c>
      <c r="I141" s="6">
        <f t="shared" si="24"/>
        <v>0</v>
      </c>
      <c r="J141" s="6">
        <f t="shared" si="25"/>
        <v>0</v>
      </c>
      <c r="K141" s="6">
        <f t="shared" ca="1" si="17"/>
        <v>-5.2897192894844451E-3</v>
      </c>
      <c r="L141" s="6">
        <f t="shared" ca="1" si="26"/>
        <v>2.7981130161543824E-5</v>
      </c>
      <c r="M141" s="6">
        <f t="shared" ca="1" si="18"/>
        <v>7390.5350513813619</v>
      </c>
      <c r="N141" s="6">
        <f t="shared" ca="1" si="19"/>
        <v>64.702552202177941</v>
      </c>
      <c r="O141" s="6">
        <f t="shared" ca="1" si="20"/>
        <v>873.29026312123517</v>
      </c>
      <c r="P141">
        <f t="shared" ca="1" si="27"/>
        <v>5.2897192894844451E-3</v>
      </c>
    </row>
    <row r="142" spans="1:16" x14ac:dyDescent="0.2">
      <c r="A142" s="56"/>
      <c r="B142" s="56"/>
      <c r="D142" s="55">
        <f t="shared" si="29"/>
        <v>0</v>
      </c>
      <c r="E142" s="55">
        <f t="shared" si="29"/>
        <v>0</v>
      </c>
      <c r="F142" s="6">
        <f t="shared" si="21"/>
        <v>0</v>
      </c>
      <c r="G142" s="6">
        <f t="shared" si="22"/>
        <v>0</v>
      </c>
      <c r="H142" s="6">
        <f t="shared" si="23"/>
        <v>0</v>
      </c>
      <c r="I142" s="6">
        <f t="shared" si="24"/>
        <v>0</v>
      </c>
      <c r="J142" s="6">
        <f t="shared" si="25"/>
        <v>0</v>
      </c>
      <c r="K142" s="6">
        <f t="shared" ca="1" si="17"/>
        <v>-5.2897192894844451E-3</v>
      </c>
      <c r="L142" s="6">
        <f t="shared" ca="1" si="26"/>
        <v>2.7981130161543824E-5</v>
      </c>
      <c r="M142" s="6">
        <f t="shared" ca="1" si="18"/>
        <v>7390.5350513813619</v>
      </c>
      <c r="N142" s="6">
        <f t="shared" ca="1" si="19"/>
        <v>64.702552202177941</v>
      </c>
      <c r="O142" s="6">
        <f t="shared" ca="1" si="20"/>
        <v>873.29026312123517</v>
      </c>
      <c r="P142">
        <f t="shared" ca="1" si="27"/>
        <v>5.2897192894844451E-3</v>
      </c>
    </row>
    <row r="143" spans="1:16" x14ac:dyDescent="0.2">
      <c r="A143" s="56"/>
      <c r="B143" s="56"/>
      <c r="D143" s="55">
        <f t="shared" si="29"/>
        <v>0</v>
      </c>
      <c r="E143" s="55">
        <f t="shared" si="29"/>
        <v>0</v>
      </c>
      <c r="F143" s="6">
        <f t="shared" si="21"/>
        <v>0</v>
      </c>
      <c r="G143" s="6">
        <f t="shared" si="22"/>
        <v>0</v>
      </c>
      <c r="H143" s="6">
        <f t="shared" si="23"/>
        <v>0</v>
      </c>
      <c r="I143" s="6">
        <f t="shared" si="24"/>
        <v>0</v>
      </c>
      <c r="J143" s="6">
        <f t="shared" si="25"/>
        <v>0</v>
      </c>
      <c r="K143" s="6">
        <f t="shared" ca="1" si="17"/>
        <v>-5.2897192894844451E-3</v>
      </c>
      <c r="L143" s="6">
        <f t="shared" ca="1" si="26"/>
        <v>2.7981130161543824E-5</v>
      </c>
      <c r="M143" s="6">
        <f t="shared" ca="1" si="18"/>
        <v>7390.5350513813619</v>
      </c>
      <c r="N143" s="6">
        <f t="shared" ca="1" si="19"/>
        <v>64.702552202177941</v>
      </c>
      <c r="O143" s="6">
        <f t="shared" ca="1" si="20"/>
        <v>873.29026312123517</v>
      </c>
      <c r="P143">
        <f t="shared" ca="1" si="27"/>
        <v>5.2897192894844451E-3</v>
      </c>
    </row>
    <row r="144" spans="1:16" x14ac:dyDescent="0.2">
      <c r="A144" s="56"/>
      <c r="B144" s="56"/>
      <c r="D144" s="55">
        <f t="shared" si="29"/>
        <v>0</v>
      </c>
      <c r="E144" s="55">
        <f t="shared" si="29"/>
        <v>0</v>
      </c>
      <c r="F144" s="6">
        <f t="shared" si="21"/>
        <v>0</v>
      </c>
      <c r="G144" s="6">
        <f t="shared" si="22"/>
        <v>0</v>
      </c>
      <c r="H144" s="6">
        <f t="shared" si="23"/>
        <v>0</v>
      </c>
      <c r="I144" s="6">
        <f t="shared" si="24"/>
        <v>0</v>
      </c>
      <c r="J144" s="6">
        <f t="shared" si="25"/>
        <v>0</v>
      </c>
      <c r="K144" s="6">
        <f t="shared" ca="1" si="17"/>
        <v>-5.2897192894844451E-3</v>
      </c>
      <c r="L144" s="6">
        <f t="shared" ca="1" si="26"/>
        <v>2.7981130161543824E-5</v>
      </c>
      <c r="M144" s="6">
        <f t="shared" ca="1" si="18"/>
        <v>7390.5350513813619</v>
      </c>
      <c r="N144" s="6">
        <f t="shared" ca="1" si="19"/>
        <v>64.702552202177941</v>
      </c>
      <c r="O144" s="6">
        <f t="shared" ca="1" si="20"/>
        <v>873.29026312123517</v>
      </c>
      <c r="P144">
        <f t="shared" ca="1" si="27"/>
        <v>5.2897192894844451E-3</v>
      </c>
    </row>
    <row r="145" spans="1:16" x14ac:dyDescent="0.2">
      <c r="A145" s="56"/>
      <c r="B145" s="56"/>
      <c r="D145" s="55">
        <f t="shared" si="29"/>
        <v>0</v>
      </c>
      <c r="E145" s="55">
        <f t="shared" si="29"/>
        <v>0</v>
      </c>
      <c r="F145" s="6">
        <f t="shared" si="21"/>
        <v>0</v>
      </c>
      <c r="G145" s="6">
        <f t="shared" si="22"/>
        <v>0</v>
      </c>
      <c r="H145" s="6">
        <f t="shared" si="23"/>
        <v>0</v>
      </c>
      <c r="I145" s="6">
        <f t="shared" si="24"/>
        <v>0</v>
      </c>
      <c r="J145" s="6">
        <f t="shared" si="25"/>
        <v>0</v>
      </c>
      <c r="K145" s="6">
        <f t="shared" ca="1" si="17"/>
        <v>-5.2897192894844451E-3</v>
      </c>
      <c r="L145" s="6">
        <f t="shared" ca="1" si="26"/>
        <v>2.7981130161543824E-5</v>
      </c>
      <c r="M145" s="6">
        <f t="shared" ca="1" si="18"/>
        <v>7390.5350513813619</v>
      </c>
      <c r="N145" s="6">
        <f t="shared" ca="1" si="19"/>
        <v>64.702552202177941</v>
      </c>
      <c r="O145" s="6">
        <f t="shared" ca="1" si="20"/>
        <v>873.29026312123517</v>
      </c>
      <c r="P145">
        <f t="shared" ca="1" si="27"/>
        <v>5.2897192894844451E-3</v>
      </c>
    </row>
    <row r="146" spans="1:16" x14ac:dyDescent="0.2">
      <c r="A146" s="56"/>
      <c r="B146" s="56"/>
      <c r="D146" s="55">
        <f t="shared" si="29"/>
        <v>0</v>
      </c>
      <c r="E146" s="55">
        <f t="shared" si="29"/>
        <v>0</v>
      </c>
      <c r="F146" s="6">
        <f t="shared" si="21"/>
        <v>0</v>
      </c>
      <c r="G146" s="6">
        <f t="shared" si="22"/>
        <v>0</v>
      </c>
      <c r="H146" s="6">
        <f t="shared" si="23"/>
        <v>0</v>
      </c>
      <c r="I146" s="6">
        <f t="shared" si="24"/>
        <v>0</v>
      </c>
      <c r="J146" s="6">
        <f t="shared" si="25"/>
        <v>0</v>
      </c>
      <c r="K146" s="6">
        <f t="shared" ca="1" si="17"/>
        <v>-5.2897192894844451E-3</v>
      </c>
      <c r="L146" s="6">
        <f t="shared" ca="1" si="26"/>
        <v>2.7981130161543824E-5</v>
      </c>
      <c r="M146" s="6">
        <f t="shared" ca="1" si="18"/>
        <v>7390.5350513813619</v>
      </c>
      <c r="N146" s="6">
        <f t="shared" ca="1" si="19"/>
        <v>64.702552202177941</v>
      </c>
      <c r="O146" s="6">
        <f t="shared" ca="1" si="20"/>
        <v>873.29026312123517</v>
      </c>
      <c r="P146">
        <f t="shared" ca="1" si="27"/>
        <v>5.2897192894844451E-3</v>
      </c>
    </row>
    <row r="147" spans="1:16" x14ac:dyDescent="0.2">
      <c r="A147" s="56"/>
      <c r="B147" s="56"/>
      <c r="D147" s="55">
        <f t="shared" si="29"/>
        <v>0</v>
      </c>
      <c r="E147" s="55">
        <f t="shared" si="29"/>
        <v>0</v>
      </c>
      <c r="F147" s="6">
        <f t="shared" si="21"/>
        <v>0</v>
      </c>
      <c r="G147" s="6">
        <f t="shared" si="22"/>
        <v>0</v>
      </c>
      <c r="H147" s="6">
        <f t="shared" si="23"/>
        <v>0</v>
      </c>
      <c r="I147" s="6">
        <f t="shared" si="24"/>
        <v>0</v>
      </c>
      <c r="J147" s="6">
        <f t="shared" si="25"/>
        <v>0</v>
      </c>
      <c r="K147" s="6">
        <f t="shared" ca="1" si="17"/>
        <v>-5.2897192894844451E-3</v>
      </c>
      <c r="L147" s="6">
        <f t="shared" ca="1" si="26"/>
        <v>2.7981130161543824E-5</v>
      </c>
      <c r="M147" s="6">
        <f t="shared" ca="1" si="18"/>
        <v>7390.5350513813619</v>
      </c>
      <c r="N147" s="6">
        <f t="shared" ca="1" si="19"/>
        <v>64.702552202177941</v>
      </c>
      <c r="O147" s="6">
        <f t="shared" ca="1" si="20"/>
        <v>873.29026312123517</v>
      </c>
      <c r="P147">
        <f t="shared" ca="1" si="27"/>
        <v>5.2897192894844451E-3</v>
      </c>
    </row>
    <row r="148" spans="1:16" x14ac:dyDescent="0.2">
      <c r="A148" s="56"/>
      <c r="B148" s="56"/>
      <c r="D148" s="55">
        <f t="shared" si="29"/>
        <v>0</v>
      </c>
      <c r="E148" s="55">
        <f t="shared" si="29"/>
        <v>0</v>
      </c>
      <c r="F148" s="6">
        <f t="shared" si="21"/>
        <v>0</v>
      </c>
      <c r="G148" s="6">
        <f t="shared" si="22"/>
        <v>0</v>
      </c>
      <c r="H148" s="6">
        <f t="shared" si="23"/>
        <v>0</v>
      </c>
      <c r="I148" s="6">
        <f t="shared" si="24"/>
        <v>0</v>
      </c>
      <c r="J148" s="6">
        <f t="shared" si="25"/>
        <v>0</v>
      </c>
      <c r="K148" s="6">
        <f t="shared" ca="1" si="17"/>
        <v>-5.2897192894844451E-3</v>
      </c>
      <c r="L148" s="6">
        <f t="shared" ca="1" si="26"/>
        <v>2.7981130161543824E-5</v>
      </c>
      <c r="M148" s="6">
        <f t="shared" ca="1" si="18"/>
        <v>7390.5350513813619</v>
      </c>
      <c r="N148" s="6">
        <f t="shared" ca="1" si="19"/>
        <v>64.702552202177941</v>
      </c>
      <c r="O148" s="6">
        <f t="shared" ca="1" si="20"/>
        <v>873.29026312123517</v>
      </c>
      <c r="P148">
        <f t="shared" ca="1" si="27"/>
        <v>5.2897192894844451E-3</v>
      </c>
    </row>
    <row r="149" spans="1:16" x14ac:dyDescent="0.2">
      <c r="A149" s="56"/>
      <c r="B149" s="56"/>
      <c r="D149" s="55">
        <f t="shared" si="29"/>
        <v>0</v>
      </c>
      <c r="E149" s="55">
        <f t="shared" si="29"/>
        <v>0</v>
      </c>
      <c r="F149" s="6">
        <f t="shared" si="21"/>
        <v>0</v>
      </c>
      <c r="G149" s="6">
        <f t="shared" si="22"/>
        <v>0</v>
      </c>
      <c r="H149" s="6">
        <f t="shared" si="23"/>
        <v>0</v>
      </c>
      <c r="I149" s="6">
        <f t="shared" si="24"/>
        <v>0</v>
      </c>
      <c r="J149" s="6">
        <f t="shared" si="25"/>
        <v>0</v>
      </c>
      <c r="K149" s="6">
        <f t="shared" ref="K149:K212" ca="1" si="30">+E$4+E$5*D149+E$6*D149^2</f>
        <v>-5.2897192894844451E-3</v>
      </c>
      <c r="L149" s="6">
        <f t="shared" ca="1" si="26"/>
        <v>2.7981130161543824E-5</v>
      </c>
      <c r="M149" s="6">
        <f t="shared" ref="M149:M212" ca="1" si="31">(M$1-M$2*D149+M$3*F149)^2</f>
        <v>7390.5350513813619</v>
      </c>
      <c r="N149" s="6">
        <f t="shared" ref="N149:N212" ca="1" si="32">(-M$2+M$4*D149-M$5*F149)^2</f>
        <v>64.702552202177941</v>
      </c>
      <c r="O149" s="6">
        <f t="shared" ref="O149:O212" ca="1" si="33">+(M$3-D149*M$5+F149*M$6)^2</f>
        <v>873.29026312123517</v>
      </c>
      <c r="P149">
        <f t="shared" ca="1" si="27"/>
        <v>5.2897192894844451E-3</v>
      </c>
    </row>
    <row r="150" spans="1:16" x14ac:dyDescent="0.2">
      <c r="A150" s="56"/>
      <c r="B150" s="56"/>
      <c r="D150" s="55">
        <f t="shared" si="29"/>
        <v>0</v>
      </c>
      <c r="E150" s="55">
        <f t="shared" si="29"/>
        <v>0</v>
      </c>
      <c r="F150" s="6">
        <f t="shared" ref="F150:F213" si="34">D150*D150</f>
        <v>0</v>
      </c>
      <c r="G150" s="6">
        <f t="shared" ref="G150:G213" si="35">D150*F150</f>
        <v>0</v>
      </c>
      <c r="H150" s="6">
        <f t="shared" ref="H150:H213" si="36">F150*F150</f>
        <v>0</v>
      </c>
      <c r="I150" s="6">
        <f t="shared" ref="I150:I213" si="37">E150*D150</f>
        <v>0</v>
      </c>
      <c r="J150" s="6">
        <f t="shared" ref="J150:J213" si="38">I150*D150</f>
        <v>0</v>
      </c>
      <c r="K150" s="6">
        <f t="shared" ca="1" si="30"/>
        <v>-5.2897192894844451E-3</v>
      </c>
      <c r="L150" s="6">
        <f t="shared" ref="L150:L213" ca="1" si="39">+(K150-E150)^2</f>
        <v>2.7981130161543824E-5</v>
      </c>
      <c r="M150" s="6">
        <f t="shared" ca="1" si="31"/>
        <v>7390.5350513813619</v>
      </c>
      <c r="N150" s="6">
        <f t="shared" ca="1" si="32"/>
        <v>64.702552202177941</v>
      </c>
      <c r="O150" s="6">
        <f t="shared" ca="1" si="33"/>
        <v>873.29026312123517</v>
      </c>
      <c r="P150">
        <f t="shared" ref="P150:P213" ca="1" si="40">+E150-K150</f>
        <v>5.2897192894844451E-3</v>
      </c>
    </row>
    <row r="151" spans="1:16" x14ac:dyDescent="0.2">
      <c r="A151" s="56"/>
      <c r="B151" s="56"/>
      <c r="D151" s="55">
        <f t="shared" si="29"/>
        <v>0</v>
      </c>
      <c r="E151" s="55">
        <f t="shared" si="29"/>
        <v>0</v>
      </c>
      <c r="F151" s="6">
        <f t="shared" si="34"/>
        <v>0</v>
      </c>
      <c r="G151" s="6">
        <f t="shared" si="35"/>
        <v>0</v>
      </c>
      <c r="H151" s="6">
        <f t="shared" si="36"/>
        <v>0</v>
      </c>
      <c r="I151" s="6">
        <f t="shared" si="37"/>
        <v>0</v>
      </c>
      <c r="J151" s="6">
        <f t="shared" si="38"/>
        <v>0</v>
      </c>
      <c r="K151" s="6">
        <f t="shared" ca="1" si="30"/>
        <v>-5.2897192894844451E-3</v>
      </c>
      <c r="L151" s="6">
        <f t="shared" ca="1" si="39"/>
        <v>2.7981130161543824E-5</v>
      </c>
      <c r="M151" s="6">
        <f t="shared" ca="1" si="31"/>
        <v>7390.5350513813619</v>
      </c>
      <c r="N151" s="6">
        <f t="shared" ca="1" si="32"/>
        <v>64.702552202177941</v>
      </c>
      <c r="O151" s="6">
        <f t="shared" ca="1" si="33"/>
        <v>873.29026312123517</v>
      </c>
      <c r="P151">
        <f t="shared" ca="1" si="40"/>
        <v>5.2897192894844451E-3</v>
      </c>
    </row>
    <row r="152" spans="1:16" x14ac:dyDescent="0.2">
      <c r="A152" s="56"/>
      <c r="B152" s="56"/>
      <c r="D152" s="55">
        <f t="shared" si="29"/>
        <v>0</v>
      </c>
      <c r="E152" s="55">
        <f t="shared" si="29"/>
        <v>0</v>
      </c>
      <c r="F152" s="6">
        <f t="shared" si="34"/>
        <v>0</v>
      </c>
      <c r="G152" s="6">
        <f t="shared" si="35"/>
        <v>0</v>
      </c>
      <c r="H152" s="6">
        <f t="shared" si="36"/>
        <v>0</v>
      </c>
      <c r="I152" s="6">
        <f t="shared" si="37"/>
        <v>0</v>
      </c>
      <c r="J152" s="6">
        <f t="shared" si="38"/>
        <v>0</v>
      </c>
      <c r="K152" s="6">
        <f t="shared" ca="1" si="30"/>
        <v>-5.2897192894844451E-3</v>
      </c>
      <c r="L152" s="6">
        <f t="shared" ca="1" si="39"/>
        <v>2.7981130161543824E-5</v>
      </c>
      <c r="M152" s="6">
        <f t="shared" ca="1" si="31"/>
        <v>7390.5350513813619</v>
      </c>
      <c r="N152" s="6">
        <f t="shared" ca="1" si="32"/>
        <v>64.702552202177941</v>
      </c>
      <c r="O152" s="6">
        <f t="shared" ca="1" si="33"/>
        <v>873.29026312123517</v>
      </c>
      <c r="P152">
        <f t="shared" ca="1" si="40"/>
        <v>5.2897192894844451E-3</v>
      </c>
    </row>
    <row r="153" spans="1:16" x14ac:dyDescent="0.2">
      <c r="A153" s="56"/>
      <c r="B153" s="56"/>
      <c r="D153" s="55">
        <f t="shared" si="29"/>
        <v>0</v>
      </c>
      <c r="E153" s="55">
        <f t="shared" si="29"/>
        <v>0</v>
      </c>
      <c r="F153" s="6">
        <f t="shared" si="34"/>
        <v>0</v>
      </c>
      <c r="G153" s="6">
        <f t="shared" si="35"/>
        <v>0</v>
      </c>
      <c r="H153" s="6">
        <f t="shared" si="36"/>
        <v>0</v>
      </c>
      <c r="I153" s="6">
        <f t="shared" si="37"/>
        <v>0</v>
      </c>
      <c r="J153" s="6">
        <f t="shared" si="38"/>
        <v>0</v>
      </c>
      <c r="K153" s="6">
        <f t="shared" ca="1" si="30"/>
        <v>-5.2897192894844451E-3</v>
      </c>
      <c r="L153" s="6">
        <f t="shared" ca="1" si="39"/>
        <v>2.7981130161543824E-5</v>
      </c>
      <c r="M153" s="6">
        <f t="shared" ca="1" si="31"/>
        <v>7390.5350513813619</v>
      </c>
      <c r="N153" s="6">
        <f t="shared" ca="1" si="32"/>
        <v>64.702552202177941</v>
      </c>
      <c r="O153" s="6">
        <f t="shared" ca="1" si="33"/>
        <v>873.29026312123517</v>
      </c>
      <c r="P153">
        <f t="shared" ca="1" si="40"/>
        <v>5.2897192894844451E-3</v>
      </c>
    </row>
    <row r="154" spans="1:16" x14ac:dyDescent="0.2">
      <c r="A154" s="56"/>
      <c r="B154" s="56"/>
      <c r="D154" s="55">
        <f t="shared" si="29"/>
        <v>0</v>
      </c>
      <c r="E154" s="55">
        <f t="shared" si="29"/>
        <v>0</v>
      </c>
      <c r="F154" s="6">
        <f t="shared" si="34"/>
        <v>0</v>
      </c>
      <c r="G154" s="6">
        <f t="shared" si="35"/>
        <v>0</v>
      </c>
      <c r="H154" s="6">
        <f t="shared" si="36"/>
        <v>0</v>
      </c>
      <c r="I154" s="6">
        <f t="shared" si="37"/>
        <v>0</v>
      </c>
      <c r="J154" s="6">
        <f t="shared" si="38"/>
        <v>0</v>
      </c>
      <c r="K154" s="6">
        <f t="shared" ca="1" si="30"/>
        <v>-5.2897192894844451E-3</v>
      </c>
      <c r="L154" s="6">
        <f t="shared" ca="1" si="39"/>
        <v>2.7981130161543824E-5</v>
      </c>
      <c r="M154" s="6">
        <f t="shared" ca="1" si="31"/>
        <v>7390.5350513813619</v>
      </c>
      <c r="N154" s="6">
        <f t="shared" ca="1" si="32"/>
        <v>64.702552202177941</v>
      </c>
      <c r="O154" s="6">
        <f t="shared" ca="1" si="33"/>
        <v>873.29026312123517</v>
      </c>
      <c r="P154">
        <f t="shared" ca="1" si="40"/>
        <v>5.2897192894844451E-3</v>
      </c>
    </row>
    <row r="155" spans="1:16" x14ac:dyDescent="0.2">
      <c r="A155" s="56"/>
      <c r="B155" s="56"/>
      <c r="D155" s="55">
        <f t="shared" si="29"/>
        <v>0</v>
      </c>
      <c r="E155" s="55">
        <f t="shared" si="29"/>
        <v>0</v>
      </c>
      <c r="F155" s="6">
        <f t="shared" si="34"/>
        <v>0</v>
      </c>
      <c r="G155" s="6">
        <f t="shared" si="35"/>
        <v>0</v>
      </c>
      <c r="H155" s="6">
        <f t="shared" si="36"/>
        <v>0</v>
      </c>
      <c r="I155" s="6">
        <f t="shared" si="37"/>
        <v>0</v>
      </c>
      <c r="J155" s="6">
        <f t="shared" si="38"/>
        <v>0</v>
      </c>
      <c r="K155" s="6">
        <f t="shared" ca="1" si="30"/>
        <v>-5.2897192894844451E-3</v>
      </c>
      <c r="L155" s="6">
        <f t="shared" ca="1" si="39"/>
        <v>2.7981130161543824E-5</v>
      </c>
      <c r="M155" s="6">
        <f t="shared" ca="1" si="31"/>
        <v>7390.5350513813619</v>
      </c>
      <c r="N155" s="6">
        <f t="shared" ca="1" si="32"/>
        <v>64.702552202177941</v>
      </c>
      <c r="O155" s="6">
        <f t="shared" ca="1" si="33"/>
        <v>873.29026312123517</v>
      </c>
      <c r="P155">
        <f t="shared" ca="1" si="40"/>
        <v>5.2897192894844451E-3</v>
      </c>
    </row>
    <row r="156" spans="1:16" x14ac:dyDescent="0.2">
      <c r="A156" s="56"/>
      <c r="B156" s="56"/>
      <c r="D156" s="55">
        <f t="shared" si="29"/>
        <v>0</v>
      </c>
      <c r="E156" s="55">
        <f t="shared" si="29"/>
        <v>0</v>
      </c>
      <c r="F156" s="6">
        <f t="shared" si="34"/>
        <v>0</v>
      </c>
      <c r="G156" s="6">
        <f t="shared" si="35"/>
        <v>0</v>
      </c>
      <c r="H156" s="6">
        <f t="shared" si="36"/>
        <v>0</v>
      </c>
      <c r="I156" s="6">
        <f t="shared" si="37"/>
        <v>0</v>
      </c>
      <c r="J156" s="6">
        <f t="shared" si="38"/>
        <v>0</v>
      </c>
      <c r="K156" s="6">
        <f t="shared" ca="1" si="30"/>
        <v>-5.2897192894844451E-3</v>
      </c>
      <c r="L156" s="6">
        <f t="shared" ca="1" si="39"/>
        <v>2.7981130161543824E-5</v>
      </c>
      <c r="M156" s="6">
        <f t="shared" ca="1" si="31"/>
        <v>7390.5350513813619</v>
      </c>
      <c r="N156" s="6">
        <f t="shared" ca="1" si="32"/>
        <v>64.702552202177941</v>
      </c>
      <c r="O156" s="6">
        <f t="shared" ca="1" si="33"/>
        <v>873.29026312123517</v>
      </c>
      <c r="P156">
        <f t="shared" ca="1" si="40"/>
        <v>5.2897192894844451E-3</v>
      </c>
    </row>
    <row r="157" spans="1:16" x14ac:dyDescent="0.2">
      <c r="A157" s="56"/>
      <c r="B157" s="56"/>
      <c r="D157" s="55">
        <f t="shared" si="29"/>
        <v>0</v>
      </c>
      <c r="E157" s="55">
        <f t="shared" si="29"/>
        <v>0</v>
      </c>
      <c r="F157" s="6">
        <f t="shared" si="34"/>
        <v>0</v>
      </c>
      <c r="G157" s="6">
        <f t="shared" si="35"/>
        <v>0</v>
      </c>
      <c r="H157" s="6">
        <f t="shared" si="36"/>
        <v>0</v>
      </c>
      <c r="I157" s="6">
        <f t="shared" si="37"/>
        <v>0</v>
      </c>
      <c r="J157" s="6">
        <f t="shared" si="38"/>
        <v>0</v>
      </c>
      <c r="K157" s="6">
        <f t="shared" ca="1" si="30"/>
        <v>-5.2897192894844451E-3</v>
      </c>
      <c r="L157" s="6">
        <f t="shared" ca="1" si="39"/>
        <v>2.7981130161543824E-5</v>
      </c>
      <c r="M157" s="6">
        <f t="shared" ca="1" si="31"/>
        <v>7390.5350513813619</v>
      </c>
      <c r="N157" s="6">
        <f t="shared" ca="1" si="32"/>
        <v>64.702552202177941</v>
      </c>
      <c r="O157" s="6">
        <f t="shared" ca="1" si="33"/>
        <v>873.29026312123517</v>
      </c>
      <c r="P157">
        <f t="shared" ca="1" si="40"/>
        <v>5.2897192894844451E-3</v>
      </c>
    </row>
    <row r="158" spans="1:16" x14ac:dyDescent="0.2">
      <c r="A158" s="56"/>
      <c r="B158" s="56"/>
      <c r="D158" s="55">
        <f t="shared" si="29"/>
        <v>0</v>
      </c>
      <c r="E158" s="55">
        <f t="shared" si="29"/>
        <v>0</v>
      </c>
      <c r="F158" s="6">
        <f t="shared" si="34"/>
        <v>0</v>
      </c>
      <c r="G158" s="6">
        <f t="shared" si="35"/>
        <v>0</v>
      </c>
      <c r="H158" s="6">
        <f t="shared" si="36"/>
        <v>0</v>
      </c>
      <c r="I158" s="6">
        <f t="shared" si="37"/>
        <v>0</v>
      </c>
      <c r="J158" s="6">
        <f t="shared" si="38"/>
        <v>0</v>
      </c>
      <c r="K158" s="6">
        <f t="shared" ca="1" si="30"/>
        <v>-5.2897192894844451E-3</v>
      </c>
      <c r="L158" s="6">
        <f t="shared" ca="1" si="39"/>
        <v>2.7981130161543824E-5</v>
      </c>
      <c r="M158" s="6">
        <f t="shared" ca="1" si="31"/>
        <v>7390.5350513813619</v>
      </c>
      <c r="N158" s="6">
        <f t="shared" ca="1" si="32"/>
        <v>64.702552202177941</v>
      </c>
      <c r="O158" s="6">
        <f t="shared" ca="1" si="33"/>
        <v>873.29026312123517</v>
      </c>
      <c r="P158">
        <f t="shared" ca="1" si="40"/>
        <v>5.2897192894844451E-3</v>
      </c>
    </row>
    <row r="159" spans="1:16" x14ac:dyDescent="0.2">
      <c r="A159" s="56"/>
      <c r="B159" s="56"/>
      <c r="D159" s="55">
        <f t="shared" si="29"/>
        <v>0</v>
      </c>
      <c r="E159" s="55">
        <f t="shared" si="29"/>
        <v>0</v>
      </c>
      <c r="F159" s="6">
        <f t="shared" si="34"/>
        <v>0</v>
      </c>
      <c r="G159" s="6">
        <f t="shared" si="35"/>
        <v>0</v>
      </c>
      <c r="H159" s="6">
        <f t="shared" si="36"/>
        <v>0</v>
      </c>
      <c r="I159" s="6">
        <f t="shared" si="37"/>
        <v>0</v>
      </c>
      <c r="J159" s="6">
        <f t="shared" si="38"/>
        <v>0</v>
      </c>
      <c r="K159" s="6">
        <f t="shared" ca="1" si="30"/>
        <v>-5.2897192894844451E-3</v>
      </c>
      <c r="L159" s="6">
        <f t="shared" ca="1" si="39"/>
        <v>2.7981130161543824E-5</v>
      </c>
      <c r="M159" s="6">
        <f t="shared" ca="1" si="31"/>
        <v>7390.5350513813619</v>
      </c>
      <c r="N159" s="6">
        <f t="shared" ca="1" si="32"/>
        <v>64.702552202177941</v>
      </c>
      <c r="O159" s="6">
        <f t="shared" ca="1" si="33"/>
        <v>873.29026312123517</v>
      </c>
      <c r="P159">
        <f t="shared" ca="1" si="40"/>
        <v>5.2897192894844451E-3</v>
      </c>
    </row>
    <row r="160" spans="1:16" x14ac:dyDescent="0.2">
      <c r="A160" s="56"/>
      <c r="B160" s="56"/>
      <c r="D160" s="55">
        <f t="shared" si="29"/>
        <v>0</v>
      </c>
      <c r="E160" s="55">
        <f t="shared" si="29"/>
        <v>0</v>
      </c>
      <c r="F160" s="6">
        <f t="shared" si="34"/>
        <v>0</v>
      </c>
      <c r="G160" s="6">
        <f t="shared" si="35"/>
        <v>0</v>
      </c>
      <c r="H160" s="6">
        <f t="shared" si="36"/>
        <v>0</v>
      </c>
      <c r="I160" s="6">
        <f t="shared" si="37"/>
        <v>0</v>
      </c>
      <c r="J160" s="6">
        <f t="shared" si="38"/>
        <v>0</v>
      </c>
      <c r="K160" s="6">
        <f t="shared" ca="1" si="30"/>
        <v>-5.2897192894844451E-3</v>
      </c>
      <c r="L160" s="6">
        <f t="shared" ca="1" si="39"/>
        <v>2.7981130161543824E-5</v>
      </c>
      <c r="M160" s="6">
        <f t="shared" ca="1" si="31"/>
        <v>7390.5350513813619</v>
      </c>
      <c r="N160" s="6">
        <f t="shared" ca="1" si="32"/>
        <v>64.702552202177941</v>
      </c>
      <c r="O160" s="6">
        <f t="shared" ca="1" si="33"/>
        <v>873.29026312123517</v>
      </c>
      <c r="P160">
        <f t="shared" ca="1" si="40"/>
        <v>5.2897192894844451E-3</v>
      </c>
    </row>
    <row r="161" spans="4:16" x14ac:dyDescent="0.2">
      <c r="D161" s="55">
        <f t="shared" si="29"/>
        <v>0</v>
      </c>
      <c r="E161" s="55">
        <f t="shared" si="29"/>
        <v>0</v>
      </c>
      <c r="F161" s="6">
        <f t="shared" si="34"/>
        <v>0</v>
      </c>
      <c r="G161" s="6">
        <f t="shared" si="35"/>
        <v>0</v>
      </c>
      <c r="H161" s="6">
        <f t="shared" si="36"/>
        <v>0</v>
      </c>
      <c r="I161" s="6">
        <f t="shared" si="37"/>
        <v>0</v>
      </c>
      <c r="J161" s="6">
        <f t="shared" si="38"/>
        <v>0</v>
      </c>
      <c r="K161" s="6">
        <f t="shared" ca="1" si="30"/>
        <v>-5.2897192894844451E-3</v>
      </c>
      <c r="L161" s="6">
        <f t="shared" ca="1" si="39"/>
        <v>2.7981130161543824E-5</v>
      </c>
      <c r="M161" s="6">
        <f t="shared" ca="1" si="31"/>
        <v>7390.5350513813619</v>
      </c>
      <c r="N161" s="6">
        <f t="shared" ca="1" si="32"/>
        <v>64.702552202177941</v>
      </c>
      <c r="O161" s="6">
        <f t="shared" ca="1" si="33"/>
        <v>873.29026312123517</v>
      </c>
      <c r="P161">
        <f t="shared" ca="1" si="40"/>
        <v>5.2897192894844451E-3</v>
      </c>
    </row>
    <row r="162" spans="4:16" x14ac:dyDescent="0.2">
      <c r="D162" s="55">
        <f t="shared" si="29"/>
        <v>0</v>
      </c>
      <c r="E162" s="55">
        <f t="shared" si="29"/>
        <v>0</v>
      </c>
      <c r="F162" s="6">
        <f t="shared" si="34"/>
        <v>0</v>
      </c>
      <c r="G162" s="6">
        <f t="shared" si="35"/>
        <v>0</v>
      </c>
      <c r="H162" s="6">
        <f t="shared" si="36"/>
        <v>0</v>
      </c>
      <c r="I162" s="6">
        <f t="shared" si="37"/>
        <v>0</v>
      </c>
      <c r="J162" s="6">
        <f t="shared" si="38"/>
        <v>0</v>
      </c>
      <c r="K162" s="6">
        <f t="shared" ca="1" si="30"/>
        <v>-5.2897192894844451E-3</v>
      </c>
      <c r="L162" s="6">
        <f t="shared" ca="1" si="39"/>
        <v>2.7981130161543824E-5</v>
      </c>
      <c r="M162" s="6">
        <f t="shared" ca="1" si="31"/>
        <v>7390.5350513813619</v>
      </c>
      <c r="N162" s="6">
        <f t="shared" ca="1" si="32"/>
        <v>64.702552202177941</v>
      </c>
      <c r="O162" s="6">
        <f t="shared" ca="1" si="33"/>
        <v>873.29026312123517</v>
      </c>
      <c r="P162">
        <f t="shared" ca="1" si="40"/>
        <v>5.2897192894844451E-3</v>
      </c>
    </row>
    <row r="163" spans="4:16" x14ac:dyDescent="0.2">
      <c r="D163" s="55">
        <f t="shared" si="29"/>
        <v>0</v>
      </c>
      <c r="E163" s="55">
        <f t="shared" si="29"/>
        <v>0</v>
      </c>
      <c r="F163" s="6">
        <f t="shared" si="34"/>
        <v>0</v>
      </c>
      <c r="G163" s="6">
        <f t="shared" si="35"/>
        <v>0</v>
      </c>
      <c r="H163" s="6">
        <f t="shared" si="36"/>
        <v>0</v>
      </c>
      <c r="I163" s="6">
        <f t="shared" si="37"/>
        <v>0</v>
      </c>
      <c r="J163" s="6">
        <f t="shared" si="38"/>
        <v>0</v>
      </c>
      <c r="K163" s="6">
        <f t="shared" ca="1" si="30"/>
        <v>-5.2897192894844451E-3</v>
      </c>
      <c r="L163" s="6">
        <f t="shared" ca="1" si="39"/>
        <v>2.7981130161543824E-5</v>
      </c>
      <c r="M163" s="6">
        <f t="shared" ca="1" si="31"/>
        <v>7390.5350513813619</v>
      </c>
      <c r="N163" s="6">
        <f t="shared" ca="1" si="32"/>
        <v>64.702552202177941</v>
      </c>
      <c r="O163" s="6">
        <f t="shared" ca="1" si="33"/>
        <v>873.29026312123517</v>
      </c>
      <c r="P163">
        <f t="shared" ca="1" si="40"/>
        <v>5.2897192894844451E-3</v>
      </c>
    </row>
    <row r="164" spans="4:16" x14ac:dyDescent="0.2">
      <c r="D164" s="55">
        <f t="shared" si="29"/>
        <v>0</v>
      </c>
      <c r="E164" s="55">
        <f t="shared" si="29"/>
        <v>0</v>
      </c>
      <c r="F164" s="6">
        <f t="shared" si="34"/>
        <v>0</v>
      </c>
      <c r="G164" s="6">
        <f t="shared" si="35"/>
        <v>0</v>
      </c>
      <c r="H164" s="6">
        <f t="shared" si="36"/>
        <v>0</v>
      </c>
      <c r="I164" s="6">
        <f t="shared" si="37"/>
        <v>0</v>
      </c>
      <c r="J164" s="6">
        <f t="shared" si="38"/>
        <v>0</v>
      </c>
      <c r="K164" s="6">
        <f t="shared" ca="1" si="30"/>
        <v>-5.2897192894844451E-3</v>
      </c>
      <c r="L164" s="6">
        <f t="shared" ca="1" si="39"/>
        <v>2.7981130161543824E-5</v>
      </c>
      <c r="M164" s="6">
        <f t="shared" ca="1" si="31"/>
        <v>7390.5350513813619</v>
      </c>
      <c r="N164" s="6">
        <f t="shared" ca="1" si="32"/>
        <v>64.702552202177941</v>
      </c>
      <c r="O164" s="6">
        <f t="shared" ca="1" si="33"/>
        <v>873.29026312123517</v>
      </c>
      <c r="P164">
        <f t="shared" ca="1" si="40"/>
        <v>5.2897192894844451E-3</v>
      </c>
    </row>
    <row r="165" spans="4:16" x14ac:dyDescent="0.2">
      <c r="D165" s="55">
        <f t="shared" si="29"/>
        <v>0</v>
      </c>
      <c r="E165" s="55">
        <f t="shared" si="29"/>
        <v>0</v>
      </c>
      <c r="F165" s="6">
        <f t="shared" si="34"/>
        <v>0</v>
      </c>
      <c r="G165" s="6">
        <f t="shared" si="35"/>
        <v>0</v>
      </c>
      <c r="H165" s="6">
        <f t="shared" si="36"/>
        <v>0</v>
      </c>
      <c r="I165" s="6">
        <f t="shared" si="37"/>
        <v>0</v>
      </c>
      <c r="J165" s="6">
        <f t="shared" si="38"/>
        <v>0</v>
      </c>
      <c r="K165" s="6">
        <f t="shared" ca="1" si="30"/>
        <v>-5.2897192894844451E-3</v>
      </c>
      <c r="L165" s="6">
        <f t="shared" ca="1" si="39"/>
        <v>2.7981130161543824E-5</v>
      </c>
      <c r="M165" s="6">
        <f t="shared" ca="1" si="31"/>
        <v>7390.5350513813619</v>
      </c>
      <c r="N165" s="6">
        <f t="shared" ca="1" si="32"/>
        <v>64.702552202177941</v>
      </c>
      <c r="O165" s="6">
        <f t="shared" ca="1" si="33"/>
        <v>873.29026312123517</v>
      </c>
      <c r="P165">
        <f t="shared" ca="1" si="40"/>
        <v>5.2897192894844451E-3</v>
      </c>
    </row>
    <row r="166" spans="4:16" x14ac:dyDescent="0.2">
      <c r="D166" s="55">
        <f t="shared" si="29"/>
        <v>0</v>
      </c>
      <c r="E166" s="55">
        <f t="shared" si="29"/>
        <v>0</v>
      </c>
      <c r="F166" s="6">
        <f t="shared" si="34"/>
        <v>0</v>
      </c>
      <c r="G166" s="6">
        <f t="shared" si="35"/>
        <v>0</v>
      </c>
      <c r="H166" s="6">
        <f t="shared" si="36"/>
        <v>0</v>
      </c>
      <c r="I166" s="6">
        <f t="shared" si="37"/>
        <v>0</v>
      </c>
      <c r="J166" s="6">
        <f t="shared" si="38"/>
        <v>0</v>
      </c>
      <c r="K166" s="6">
        <f t="shared" ca="1" si="30"/>
        <v>-5.2897192894844451E-3</v>
      </c>
      <c r="L166" s="6">
        <f t="shared" ca="1" si="39"/>
        <v>2.7981130161543824E-5</v>
      </c>
      <c r="M166" s="6">
        <f t="shared" ca="1" si="31"/>
        <v>7390.5350513813619</v>
      </c>
      <c r="N166" s="6">
        <f t="shared" ca="1" si="32"/>
        <v>64.702552202177941</v>
      </c>
      <c r="O166" s="6">
        <f t="shared" ca="1" si="33"/>
        <v>873.29026312123517</v>
      </c>
      <c r="P166">
        <f t="shared" ca="1" si="40"/>
        <v>5.2897192894844451E-3</v>
      </c>
    </row>
    <row r="167" spans="4:16" x14ac:dyDescent="0.2">
      <c r="D167" s="55">
        <f t="shared" si="29"/>
        <v>0</v>
      </c>
      <c r="E167" s="55">
        <f t="shared" si="29"/>
        <v>0</v>
      </c>
      <c r="F167" s="6">
        <f t="shared" si="34"/>
        <v>0</v>
      </c>
      <c r="G167" s="6">
        <f t="shared" si="35"/>
        <v>0</v>
      </c>
      <c r="H167" s="6">
        <f t="shared" si="36"/>
        <v>0</v>
      </c>
      <c r="I167" s="6">
        <f t="shared" si="37"/>
        <v>0</v>
      </c>
      <c r="J167" s="6">
        <f t="shared" si="38"/>
        <v>0</v>
      </c>
      <c r="K167" s="6">
        <f t="shared" ca="1" si="30"/>
        <v>-5.2897192894844451E-3</v>
      </c>
      <c r="L167" s="6">
        <f t="shared" ca="1" si="39"/>
        <v>2.7981130161543824E-5</v>
      </c>
      <c r="M167" s="6">
        <f t="shared" ca="1" si="31"/>
        <v>7390.5350513813619</v>
      </c>
      <c r="N167" s="6">
        <f t="shared" ca="1" si="32"/>
        <v>64.702552202177941</v>
      </c>
      <c r="O167" s="6">
        <f t="shared" ca="1" si="33"/>
        <v>873.29026312123517</v>
      </c>
      <c r="P167">
        <f t="shared" ca="1" si="40"/>
        <v>5.2897192894844451E-3</v>
      </c>
    </row>
    <row r="168" spans="4:16" x14ac:dyDescent="0.2">
      <c r="D168" s="55">
        <f t="shared" si="29"/>
        <v>0</v>
      </c>
      <c r="E168" s="55">
        <f t="shared" si="29"/>
        <v>0</v>
      </c>
      <c r="F168" s="6">
        <f t="shared" si="34"/>
        <v>0</v>
      </c>
      <c r="G168" s="6">
        <f t="shared" si="35"/>
        <v>0</v>
      </c>
      <c r="H168" s="6">
        <f t="shared" si="36"/>
        <v>0</v>
      </c>
      <c r="I168" s="6">
        <f t="shared" si="37"/>
        <v>0</v>
      </c>
      <c r="J168" s="6">
        <f t="shared" si="38"/>
        <v>0</v>
      </c>
      <c r="K168" s="6">
        <f t="shared" ca="1" si="30"/>
        <v>-5.2897192894844451E-3</v>
      </c>
      <c r="L168" s="6">
        <f t="shared" ca="1" si="39"/>
        <v>2.7981130161543824E-5</v>
      </c>
      <c r="M168" s="6">
        <f t="shared" ca="1" si="31"/>
        <v>7390.5350513813619</v>
      </c>
      <c r="N168" s="6">
        <f t="shared" ca="1" si="32"/>
        <v>64.702552202177941</v>
      </c>
      <c r="O168" s="6">
        <f t="shared" ca="1" si="33"/>
        <v>873.29026312123517</v>
      </c>
      <c r="P168">
        <f t="shared" ca="1" si="40"/>
        <v>5.2897192894844451E-3</v>
      </c>
    </row>
    <row r="169" spans="4:16" x14ac:dyDescent="0.2">
      <c r="D169" s="55">
        <f t="shared" si="29"/>
        <v>0</v>
      </c>
      <c r="E169" s="55">
        <f t="shared" si="29"/>
        <v>0</v>
      </c>
      <c r="F169" s="6">
        <f t="shared" si="34"/>
        <v>0</v>
      </c>
      <c r="G169" s="6">
        <f t="shared" si="35"/>
        <v>0</v>
      </c>
      <c r="H169" s="6">
        <f t="shared" si="36"/>
        <v>0</v>
      </c>
      <c r="I169" s="6">
        <f t="shared" si="37"/>
        <v>0</v>
      </c>
      <c r="J169" s="6">
        <f t="shared" si="38"/>
        <v>0</v>
      </c>
      <c r="K169" s="6">
        <f t="shared" ca="1" si="30"/>
        <v>-5.2897192894844451E-3</v>
      </c>
      <c r="L169" s="6">
        <f t="shared" ca="1" si="39"/>
        <v>2.7981130161543824E-5</v>
      </c>
      <c r="M169" s="6">
        <f t="shared" ca="1" si="31"/>
        <v>7390.5350513813619</v>
      </c>
      <c r="N169" s="6">
        <f t="shared" ca="1" si="32"/>
        <v>64.702552202177941</v>
      </c>
      <c r="O169" s="6">
        <f t="shared" ca="1" si="33"/>
        <v>873.29026312123517</v>
      </c>
      <c r="P169">
        <f t="shared" ca="1" si="40"/>
        <v>5.2897192894844451E-3</v>
      </c>
    </row>
    <row r="170" spans="4:16" x14ac:dyDescent="0.2">
      <c r="D170" s="55">
        <f t="shared" si="29"/>
        <v>0</v>
      </c>
      <c r="E170" s="55">
        <f t="shared" si="29"/>
        <v>0</v>
      </c>
      <c r="F170" s="6">
        <f t="shared" si="34"/>
        <v>0</v>
      </c>
      <c r="G170" s="6">
        <f t="shared" si="35"/>
        <v>0</v>
      </c>
      <c r="H170" s="6">
        <f t="shared" si="36"/>
        <v>0</v>
      </c>
      <c r="I170" s="6">
        <f t="shared" si="37"/>
        <v>0</v>
      </c>
      <c r="J170" s="6">
        <f t="shared" si="38"/>
        <v>0</v>
      </c>
      <c r="K170" s="6">
        <f t="shared" ca="1" si="30"/>
        <v>-5.2897192894844451E-3</v>
      </c>
      <c r="L170" s="6">
        <f t="shared" ca="1" si="39"/>
        <v>2.7981130161543824E-5</v>
      </c>
      <c r="M170" s="6">
        <f t="shared" ca="1" si="31"/>
        <v>7390.5350513813619</v>
      </c>
      <c r="N170" s="6">
        <f t="shared" ca="1" si="32"/>
        <v>64.702552202177941</v>
      </c>
      <c r="O170" s="6">
        <f t="shared" ca="1" si="33"/>
        <v>873.29026312123517</v>
      </c>
      <c r="P170">
        <f t="shared" ca="1" si="40"/>
        <v>5.2897192894844451E-3</v>
      </c>
    </row>
    <row r="171" spans="4:16" x14ac:dyDescent="0.2">
      <c r="D171" s="55">
        <f t="shared" si="29"/>
        <v>0</v>
      </c>
      <c r="E171" s="55">
        <f t="shared" si="29"/>
        <v>0</v>
      </c>
      <c r="F171" s="6">
        <f t="shared" si="34"/>
        <v>0</v>
      </c>
      <c r="G171" s="6">
        <f t="shared" si="35"/>
        <v>0</v>
      </c>
      <c r="H171" s="6">
        <f t="shared" si="36"/>
        <v>0</v>
      </c>
      <c r="I171" s="6">
        <f t="shared" si="37"/>
        <v>0</v>
      </c>
      <c r="J171" s="6">
        <f t="shared" si="38"/>
        <v>0</v>
      </c>
      <c r="K171" s="6">
        <f t="shared" ca="1" si="30"/>
        <v>-5.2897192894844451E-3</v>
      </c>
      <c r="L171" s="6">
        <f t="shared" ca="1" si="39"/>
        <v>2.7981130161543824E-5</v>
      </c>
      <c r="M171" s="6">
        <f t="shared" ca="1" si="31"/>
        <v>7390.5350513813619</v>
      </c>
      <c r="N171" s="6">
        <f t="shared" ca="1" si="32"/>
        <v>64.702552202177941</v>
      </c>
      <c r="O171" s="6">
        <f t="shared" ca="1" si="33"/>
        <v>873.29026312123517</v>
      </c>
      <c r="P171">
        <f t="shared" ca="1" si="40"/>
        <v>5.2897192894844451E-3</v>
      </c>
    </row>
    <row r="172" spans="4:16" x14ac:dyDescent="0.2">
      <c r="D172" s="55">
        <f t="shared" si="29"/>
        <v>0</v>
      </c>
      <c r="E172" s="55">
        <f t="shared" si="29"/>
        <v>0</v>
      </c>
      <c r="F172" s="6">
        <f t="shared" si="34"/>
        <v>0</v>
      </c>
      <c r="G172" s="6">
        <f t="shared" si="35"/>
        <v>0</v>
      </c>
      <c r="H172" s="6">
        <f t="shared" si="36"/>
        <v>0</v>
      </c>
      <c r="I172" s="6">
        <f t="shared" si="37"/>
        <v>0</v>
      </c>
      <c r="J172" s="6">
        <f t="shared" si="38"/>
        <v>0</v>
      </c>
      <c r="K172" s="6">
        <f t="shared" ca="1" si="30"/>
        <v>-5.2897192894844451E-3</v>
      </c>
      <c r="L172" s="6">
        <f t="shared" ca="1" si="39"/>
        <v>2.7981130161543824E-5</v>
      </c>
      <c r="M172" s="6">
        <f t="shared" ca="1" si="31"/>
        <v>7390.5350513813619</v>
      </c>
      <c r="N172" s="6">
        <f t="shared" ca="1" si="32"/>
        <v>64.702552202177941</v>
      </c>
      <c r="O172" s="6">
        <f t="shared" ca="1" si="33"/>
        <v>873.29026312123517</v>
      </c>
      <c r="P172">
        <f t="shared" ca="1" si="40"/>
        <v>5.2897192894844451E-3</v>
      </c>
    </row>
    <row r="173" spans="4:16" x14ac:dyDescent="0.2">
      <c r="D173" s="55">
        <f t="shared" si="29"/>
        <v>0</v>
      </c>
      <c r="E173" s="55">
        <f t="shared" si="29"/>
        <v>0</v>
      </c>
      <c r="F173" s="6">
        <f t="shared" si="34"/>
        <v>0</v>
      </c>
      <c r="G173" s="6">
        <f t="shared" si="35"/>
        <v>0</v>
      </c>
      <c r="H173" s="6">
        <f t="shared" si="36"/>
        <v>0</v>
      </c>
      <c r="I173" s="6">
        <f t="shared" si="37"/>
        <v>0</v>
      </c>
      <c r="J173" s="6">
        <f t="shared" si="38"/>
        <v>0</v>
      </c>
      <c r="K173" s="6">
        <f t="shared" ca="1" si="30"/>
        <v>-5.2897192894844451E-3</v>
      </c>
      <c r="L173" s="6">
        <f t="shared" ca="1" si="39"/>
        <v>2.7981130161543824E-5</v>
      </c>
      <c r="M173" s="6">
        <f t="shared" ca="1" si="31"/>
        <v>7390.5350513813619</v>
      </c>
      <c r="N173" s="6">
        <f t="shared" ca="1" si="32"/>
        <v>64.702552202177941</v>
      </c>
      <c r="O173" s="6">
        <f t="shared" ca="1" si="33"/>
        <v>873.29026312123517</v>
      </c>
      <c r="P173">
        <f t="shared" ca="1" si="40"/>
        <v>5.2897192894844451E-3</v>
      </c>
    </row>
    <row r="174" spans="4:16" x14ac:dyDescent="0.2">
      <c r="D174" s="55">
        <f t="shared" si="29"/>
        <v>0</v>
      </c>
      <c r="E174" s="55">
        <f t="shared" si="29"/>
        <v>0</v>
      </c>
      <c r="F174" s="6">
        <f t="shared" si="34"/>
        <v>0</v>
      </c>
      <c r="G174" s="6">
        <f t="shared" si="35"/>
        <v>0</v>
      </c>
      <c r="H174" s="6">
        <f t="shared" si="36"/>
        <v>0</v>
      </c>
      <c r="I174" s="6">
        <f t="shared" si="37"/>
        <v>0</v>
      </c>
      <c r="J174" s="6">
        <f t="shared" si="38"/>
        <v>0</v>
      </c>
      <c r="K174" s="6">
        <f t="shared" ca="1" si="30"/>
        <v>-5.2897192894844451E-3</v>
      </c>
      <c r="L174" s="6">
        <f t="shared" ca="1" si="39"/>
        <v>2.7981130161543824E-5</v>
      </c>
      <c r="M174" s="6">
        <f t="shared" ca="1" si="31"/>
        <v>7390.5350513813619</v>
      </c>
      <c r="N174" s="6">
        <f t="shared" ca="1" si="32"/>
        <v>64.702552202177941</v>
      </c>
      <c r="O174" s="6">
        <f t="shared" ca="1" si="33"/>
        <v>873.29026312123517</v>
      </c>
      <c r="P174">
        <f t="shared" ca="1" si="40"/>
        <v>5.2897192894844451E-3</v>
      </c>
    </row>
    <row r="175" spans="4:16" x14ac:dyDescent="0.2">
      <c r="D175" s="55">
        <f t="shared" si="29"/>
        <v>0</v>
      </c>
      <c r="E175" s="55">
        <f t="shared" si="29"/>
        <v>0</v>
      </c>
      <c r="F175" s="6">
        <f t="shared" si="34"/>
        <v>0</v>
      </c>
      <c r="G175" s="6">
        <f t="shared" si="35"/>
        <v>0</v>
      </c>
      <c r="H175" s="6">
        <f t="shared" si="36"/>
        <v>0</v>
      </c>
      <c r="I175" s="6">
        <f t="shared" si="37"/>
        <v>0</v>
      </c>
      <c r="J175" s="6">
        <f t="shared" si="38"/>
        <v>0</v>
      </c>
      <c r="K175" s="6">
        <f t="shared" ca="1" si="30"/>
        <v>-5.2897192894844451E-3</v>
      </c>
      <c r="L175" s="6">
        <f t="shared" ca="1" si="39"/>
        <v>2.7981130161543824E-5</v>
      </c>
      <c r="M175" s="6">
        <f t="shared" ca="1" si="31"/>
        <v>7390.5350513813619</v>
      </c>
      <c r="N175" s="6">
        <f t="shared" ca="1" si="32"/>
        <v>64.702552202177941</v>
      </c>
      <c r="O175" s="6">
        <f t="shared" ca="1" si="33"/>
        <v>873.29026312123517</v>
      </c>
      <c r="P175">
        <f t="shared" ca="1" si="40"/>
        <v>5.2897192894844451E-3</v>
      </c>
    </row>
    <row r="176" spans="4:16" x14ac:dyDescent="0.2">
      <c r="D176" s="55">
        <f t="shared" si="29"/>
        <v>0</v>
      </c>
      <c r="E176" s="55">
        <f t="shared" si="29"/>
        <v>0</v>
      </c>
      <c r="F176" s="6">
        <f t="shared" si="34"/>
        <v>0</v>
      </c>
      <c r="G176" s="6">
        <f t="shared" si="35"/>
        <v>0</v>
      </c>
      <c r="H176" s="6">
        <f t="shared" si="36"/>
        <v>0</v>
      </c>
      <c r="I176" s="6">
        <f t="shared" si="37"/>
        <v>0</v>
      </c>
      <c r="J176" s="6">
        <f t="shared" si="38"/>
        <v>0</v>
      </c>
      <c r="K176" s="6">
        <f t="shared" ca="1" si="30"/>
        <v>-5.2897192894844451E-3</v>
      </c>
      <c r="L176" s="6">
        <f t="shared" ca="1" si="39"/>
        <v>2.7981130161543824E-5</v>
      </c>
      <c r="M176" s="6">
        <f t="shared" ca="1" si="31"/>
        <v>7390.5350513813619</v>
      </c>
      <c r="N176" s="6">
        <f t="shared" ca="1" si="32"/>
        <v>64.702552202177941</v>
      </c>
      <c r="O176" s="6">
        <f t="shared" ca="1" si="33"/>
        <v>873.29026312123517</v>
      </c>
      <c r="P176">
        <f t="shared" ca="1" si="40"/>
        <v>5.2897192894844451E-3</v>
      </c>
    </row>
    <row r="177" spans="4:16" x14ac:dyDescent="0.2">
      <c r="D177" s="55">
        <f t="shared" si="29"/>
        <v>0</v>
      </c>
      <c r="E177" s="55">
        <f t="shared" si="29"/>
        <v>0</v>
      </c>
      <c r="F177" s="6">
        <f t="shared" si="34"/>
        <v>0</v>
      </c>
      <c r="G177" s="6">
        <f t="shared" si="35"/>
        <v>0</v>
      </c>
      <c r="H177" s="6">
        <f t="shared" si="36"/>
        <v>0</v>
      </c>
      <c r="I177" s="6">
        <f t="shared" si="37"/>
        <v>0</v>
      </c>
      <c r="J177" s="6">
        <f t="shared" si="38"/>
        <v>0</v>
      </c>
      <c r="K177" s="6">
        <f t="shared" ca="1" si="30"/>
        <v>-5.2897192894844451E-3</v>
      </c>
      <c r="L177" s="6">
        <f t="shared" ca="1" si="39"/>
        <v>2.7981130161543824E-5</v>
      </c>
      <c r="M177" s="6">
        <f t="shared" ca="1" si="31"/>
        <v>7390.5350513813619</v>
      </c>
      <c r="N177" s="6">
        <f t="shared" ca="1" si="32"/>
        <v>64.702552202177941</v>
      </c>
      <c r="O177" s="6">
        <f t="shared" ca="1" si="33"/>
        <v>873.29026312123517</v>
      </c>
      <c r="P177">
        <f t="shared" ca="1" si="40"/>
        <v>5.2897192894844451E-3</v>
      </c>
    </row>
    <row r="178" spans="4:16" x14ac:dyDescent="0.2">
      <c r="D178" s="55">
        <f t="shared" si="29"/>
        <v>0</v>
      </c>
      <c r="E178" s="55">
        <f t="shared" si="29"/>
        <v>0</v>
      </c>
      <c r="F178" s="6">
        <f t="shared" si="34"/>
        <v>0</v>
      </c>
      <c r="G178" s="6">
        <f t="shared" si="35"/>
        <v>0</v>
      </c>
      <c r="H178" s="6">
        <f t="shared" si="36"/>
        <v>0</v>
      </c>
      <c r="I178" s="6">
        <f t="shared" si="37"/>
        <v>0</v>
      </c>
      <c r="J178" s="6">
        <f t="shared" si="38"/>
        <v>0</v>
      </c>
      <c r="K178" s="6">
        <f t="shared" ca="1" si="30"/>
        <v>-5.2897192894844451E-3</v>
      </c>
      <c r="L178" s="6">
        <f t="shared" ca="1" si="39"/>
        <v>2.7981130161543824E-5</v>
      </c>
      <c r="M178" s="6">
        <f t="shared" ca="1" si="31"/>
        <v>7390.5350513813619</v>
      </c>
      <c r="N178" s="6">
        <f t="shared" ca="1" si="32"/>
        <v>64.702552202177941</v>
      </c>
      <c r="O178" s="6">
        <f t="shared" ca="1" si="33"/>
        <v>873.29026312123517</v>
      </c>
      <c r="P178">
        <f t="shared" ca="1" si="40"/>
        <v>5.2897192894844451E-3</v>
      </c>
    </row>
    <row r="179" spans="4:16" x14ac:dyDescent="0.2">
      <c r="D179" s="55">
        <f t="shared" si="29"/>
        <v>0</v>
      </c>
      <c r="E179" s="55">
        <f t="shared" si="29"/>
        <v>0</v>
      </c>
      <c r="F179" s="6">
        <f t="shared" si="34"/>
        <v>0</v>
      </c>
      <c r="G179" s="6">
        <f t="shared" si="35"/>
        <v>0</v>
      </c>
      <c r="H179" s="6">
        <f t="shared" si="36"/>
        <v>0</v>
      </c>
      <c r="I179" s="6">
        <f t="shared" si="37"/>
        <v>0</v>
      </c>
      <c r="J179" s="6">
        <f t="shared" si="38"/>
        <v>0</v>
      </c>
      <c r="K179" s="6">
        <f t="shared" ca="1" si="30"/>
        <v>-5.2897192894844451E-3</v>
      </c>
      <c r="L179" s="6">
        <f t="shared" ca="1" si="39"/>
        <v>2.7981130161543824E-5</v>
      </c>
      <c r="M179" s="6">
        <f t="shared" ca="1" si="31"/>
        <v>7390.5350513813619</v>
      </c>
      <c r="N179" s="6">
        <f t="shared" ca="1" si="32"/>
        <v>64.702552202177941</v>
      </c>
      <c r="O179" s="6">
        <f t="shared" ca="1" si="33"/>
        <v>873.29026312123517</v>
      </c>
      <c r="P179">
        <f t="shared" ca="1" si="40"/>
        <v>5.2897192894844451E-3</v>
      </c>
    </row>
    <row r="180" spans="4:16" x14ac:dyDescent="0.2">
      <c r="D180" s="55">
        <f t="shared" si="29"/>
        <v>0</v>
      </c>
      <c r="E180" s="55">
        <f t="shared" si="29"/>
        <v>0</v>
      </c>
      <c r="F180" s="6">
        <f t="shared" si="34"/>
        <v>0</v>
      </c>
      <c r="G180" s="6">
        <f t="shared" si="35"/>
        <v>0</v>
      </c>
      <c r="H180" s="6">
        <f t="shared" si="36"/>
        <v>0</v>
      </c>
      <c r="I180" s="6">
        <f t="shared" si="37"/>
        <v>0</v>
      </c>
      <c r="J180" s="6">
        <f t="shared" si="38"/>
        <v>0</v>
      </c>
      <c r="K180" s="6">
        <f t="shared" ca="1" si="30"/>
        <v>-5.2897192894844451E-3</v>
      </c>
      <c r="L180" s="6">
        <f t="shared" ca="1" si="39"/>
        <v>2.7981130161543824E-5</v>
      </c>
      <c r="M180" s="6">
        <f t="shared" ca="1" si="31"/>
        <v>7390.5350513813619</v>
      </c>
      <c r="N180" s="6">
        <f t="shared" ca="1" si="32"/>
        <v>64.702552202177941</v>
      </c>
      <c r="O180" s="6">
        <f t="shared" ca="1" si="33"/>
        <v>873.29026312123517</v>
      </c>
      <c r="P180">
        <f t="shared" ca="1" si="40"/>
        <v>5.2897192894844451E-3</v>
      </c>
    </row>
    <row r="181" spans="4:16" x14ac:dyDescent="0.2">
      <c r="D181" s="55">
        <f t="shared" si="29"/>
        <v>0</v>
      </c>
      <c r="E181" s="55">
        <f t="shared" si="29"/>
        <v>0</v>
      </c>
      <c r="F181" s="6">
        <f t="shared" si="34"/>
        <v>0</v>
      </c>
      <c r="G181" s="6">
        <f t="shared" si="35"/>
        <v>0</v>
      </c>
      <c r="H181" s="6">
        <f t="shared" si="36"/>
        <v>0</v>
      </c>
      <c r="I181" s="6">
        <f t="shared" si="37"/>
        <v>0</v>
      </c>
      <c r="J181" s="6">
        <f t="shared" si="38"/>
        <v>0</v>
      </c>
      <c r="K181" s="6">
        <f t="shared" ca="1" si="30"/>
        <v>-5.2897192894844451E-3</v>
      </c>
      <c r="L181" s="6">
        <f t="shared" ca="1" si="39"/>
        <v>2.7981130161543824E-5</v>
      </c>
      <c r="M181" s="6">
        <f t="shared" ca="1" si="31"/>
        <v>7390.5350513813619</v>
      </c>
      <c r="N181" s="6">
        <f t="shared" ca="1" si="32"/>
        <v>64.702552202177941</v>
      </c>
      <c r="O181" s="6">
        <f t="shared" ca="1" si="33"/>
        <v>873.29026312123517</v>
      </c>
      <c r="P181">
        <f t="shared" ca="1" si="40"/>
        <v>5.2897192894844451E-3</v>
      </c>
    </row>
    <row r="182" spans="4:16" x14ac:dyDescent="0.2">
      <c r="D182" s="55">
        <f t="shared" si="29"/>
        <v>0</v>
      </c>
      <c r="E182" s="55">
        <f t="shared" si="29"/>
        <v>0</v>
      </c>
      <c r="F182" s="6">
        <f t="shared" si="34"/>
        <v>0</v>
      </c>
      <c r="G182" s="6">
        <f t="shared" si="35"/>
        <v>0</v>
      </c>
      <c r="H182" s="6">
        <f t="shared" si="36"/>
        <v>0</v>
      </c>
      <c r="I182" s="6">
        <f t="shared" si="37"/>
        <v>0</v>
      </c>
      <c r="J182" s="6">
        <f t="shared" si="38"/>
        <v>0</v>
      </c>
      <c r="K182" s="6">
        <f t="shared" ca="1" si="30"/>
        <v>-5.2897192894844451E-3</v>
      </c>
      <c r="L182" s="6">
        <f t="shared" ca="1" si="39"/>
        <v>2.7981130161543824E-5</v>
      </c>
      <c r="M182" s="6">
        <f t="shared" ca="1" si="31"/>
        <v>7390.5350513813619</v>
      </c>
      <c r="N182" s="6">
        <f t="shared" ca="1" si="32"/>
        <v>64.702552202177941</v>
      </c>
      <c r="O182" s="6">
        <f t="shared" ca="1" si="33"/>
        <v>873.29026312123517</v>
      </c>
      <c r="P182">
        <f t="shared" ca="1" si="40"/>
        <v>5.2897192894844451E-3</v>
      </c>
    </row>
    <row r="183" spans="4:16" x14ac:dyDescent="0.2">
      <c r="D183" s="55">
        <f t="shared" si="29"/>
        <v>0</v>
      </c>
      <c r="E183" s="55">
        <f t="shared" si="29"/>
        <v>0</v>
      </c>
      <c r="F183" s="6">
        <f t="shared" si="34"/>
        <v>0</v>
      </c>
      <c r="G183" s="6">
        <f t="shared" si="35"/>
        <v>0</v>
      </c>
      <c r="H183" s="6">
        <f t="shared" si="36"/>
        <v>0</v>
      </c>
      <c r="I183" s="6">
        <f t="shared" si="37"/>
        <v>0</v>
      </c>
      <c r="J183" s="6">
        <f t="shared" si="38"/>
        <v>0</v>
      </c>
      <c r="K183" s="6">
        <f t="shared" ca="1" si="30"/>
        <v>-5.2897192894844451E-3</v>
      </c>
      <c r="L183" s="6">
        <f t="shared" ca="1" si="39"/>
        <v>2.7981130161543824E-5</v>
      </c>
      <c r="M183" s="6">
        <f t="shared" ca="1" si="31"/>
        <v>7390.5350513813619</v>
      </c>
      <c r="N183" s="6">
        <f t="shared" ca="1" si="32"/>
        <v>64.702552202177941</v>
      </c>
      <c r="O183" s="6">
        <f t="shared" ca="1" si="33"/>
        <v>873.29026312123517</v>
      </c>
      <c r="P183">
        <f t="shared" ca="1" si="40"/>
        <v>5.2897192894844451E-3</v>
      </c>
    </row>
    <row r="184" spans="4:16" x14ac:dyDescent="0.2">
      <c r="D184" s="55">
        <f t="shared" si="29"/>
        <v>0</v>
      </c>
      <c r="E184" s="55">
        <f t="shared" si="29"/>
        <v>0</v>
      </c>
      <c r="F184" s="6">
        <f t="shared" si="34"/>
        <v>0</v>
      </c>
      <c r="G184" s="6">
        <f t="shared" si="35"/>
        <v>0</v>
      </c>
      <c r="H184" s="6">
        <f t="shared" si="36"/>
        <v>0</v>
      </c>
      <c r="I184" s="6">
        <f t="shared" si="37"/>
        <v>0</v>
      </c>
      <c r="J184" s="6">
        <f t="shared" si="38"/>
        <v>0</v>
      </c>
      <c r="K184" s="6">
        <f t="shared" ca="1" si="30"/>
        <v>-5.2897192894844451E-3</v>
      </c>
      <c r="L184" s="6">
        <f t="shared" ca="1" si="39"/>
        <v>2.7981130161543824E-5</v>
      </c>
      <c r="M184" s="6">
        <f t="shared" ca="1" si="31"/>
        <v>7390.5350513813619</v>
      </c>
      <c r="N184" s="6">
        <f t="shared" ca="1" si="32"/>
        <v>64.702552202177941</v>
      </c>
      <c r="O184" s="6">
        <f t="shared" ca="1" si="33"/>
        <v>873.29026312123517</v>
      </c>
      <c r="P184">
        <f t="shared" ca="1" si="40"/>
        <v>5.2897192894844451E-3</v>
      </c>
    </row>
    <row r="185" spans="4:16" x14ac:dyDescent="0.2">
      <c r="D185" s="55">
        <f t="shared" si="29"/>
        <v>0</v>
      </c>
      <c r="E185" s="55">
        <f t="shared" si="29"/>
        <v>0</v>
      </c>
      <c r="F185" s="6">
        <f t="shared" si="34"/>
        <v>0</v>
      </c>
      <c r="G185" s="6">
        <f t="shared" si="35"/>
        <v>0</v>
      </c>
      <c r="H185" s="6">
        <f t="shared" si="36"/>
        <v>0</v>
      </c>
      <c r="I185" s="6">
        <f t="shared" si="37"/>
        <v>0</v>
      </c>
      <c r="J185" s="6">
        <f t="shared" si="38"/>
        <v>0</v>
      </c>
      <c r="K185" s="6">
        <f t="shared" ca="1" si="30"/>
        <v>-5.2897192894844451E-3</v>
      </c>
      <c r="L185" s="6">
        <f t="shared" ca="1" si="39"/>
        <v>2.7981130161543824E-5</v>
      </c>
      <c r="M185" s="6">
        <f t="shared" ca="1" si="31"/>
        <v>7390.5350513813619</v>
      </c>
      <c r="N185" s="6">
        <f t="shared" ca="1" si="32"/>
        <v>64.702552202177941</v>
      </c>
      <c r="O185" s="6">
        <f t="shared" ca="1" si="33"/>
        <v>873.29026312123517</v>
      </c>
      <c r="P185">
        <f t="shared" ca="1" si="40"/>
        <v>5.2897192894844451E-3</v>
      </c>
    </row>
    <row r="186" spans="4:16" x14ac:dyDescent="0.2">
      <c r="D186" s="55">
        <f t="shared" si="29"/>
        <v>0</v>
      </c>
      <c r="E186" s="55">
        <f t="shared" si="29"/>
        <v>0</v>
      </c>
      <c r="F186" s="6">
        <f t="shared" si="34"/>
        <v>0</v>
      </c>
      <c r="G186" s="6">
        <f t="shared" si="35"/>
        <v>0</v>
      </c>
      <c r="H186" s="6">
        <f t="shared" si="36"/>
        <v>0</v>
      </c>
      <c r="I186" s="6">
        <f t="shared" si="37"/>
        <v>0</v>
      </c>
      <c r="J186" s="6">
        <f t="shared" si="38"/>
        <v>0</v>
      </c>
      <c r="K186" s="6">
        <f t="shared" ca="1" si="30"/>
        <v>-5.2897192894844451E-3</v>
      </c>
      <c r="L186" s="6">
        <f t="shared" ca="1" si="39"/>
        <v>2.7981130161543824E-5</v>
      </c>
      <c r="M186" s="6">
        <f t="shared" ca="1" si="31"/>
        <v>7390.5350513813619</v>
      </c>
      <c r="N186" s="6">
        <f t="shared" ca="1" si="32"/>
        <v>64.702552202177941</v>
      </c>
      <c r="O186" s="6">
        <f t="shared" ca="1" si="33"/>
        <v>873.29026312123517</v>
      </c>
      <c r="P186">
        <f t="shared" ca="1" si="40"/>
        <v>5.2897192894844451E-3</v>
      </c>
    </row>
    <row r="187" spans="4:16" x14ac:dyDescent="0.2">
      <c r="D187" s="55">
        <f t="shared" si="29"/>
        <v>0</v>
      </c>
      <c r="E187" s="55">
        <f t="shared" si="29"/>
        <v>0</v>
      </c>
      <c r="F187" s="6">
        <f t="shared" si="34"/>
        <v>0</v>
      </c>
      <c r="G187" s="6">
        <f t="shared" si="35"/>
        <v>0</v>
      </c>
      <c r="H187" s="6">
        <f t="shared" si="36"/>
        <v>0</v>
      </c>
      <c r="I187" s="6">
        <f t="shared" si="37"/>
        <v>0</v>
      </c>
      <c r="J187" s="6">
        <f t="shared" si="38"/>
        <v>0</v>
      </c>
      <c r="K187" s="6">
        <f t="shared" ca="1" si="30"/>
        <v>-5.2897192894844451E-3</v>
      </c>
      <c r="L187" s="6">
        <f t="shared" ca="1" si="39"/>
        <v>2.7981130161543824E-5</v>
      </c>
      <c r="M187" s="6">
        <f t="shared" ca="1" si="31"/>
        <v>7390.5350513813619</v>
      </c>
      <c r="N187" s="6">
        <f t="shared" ca="1" si="32"/>
        <v>64.702552202177941</v>
      </c>
      <c r="O187" s="6">
        <f t="shared" ca="1" si="33"/>
        <v>873.29026312123517</v>
      </c>
      <c r="P187">
        <f t="shared" ca="1" si="40"/>
        <v>5.2897192894844451E-3</v>
      </c>
    </row>
    <row r="188" spans="4:16" x14ac:dyDescent="0.2">
      <c r="D188" s="55">
        <f t="shared" si="29"/>
        <v>0</v>
      </c>
      <c r="E188" s="55">
        <f t="shared" si="29"/>
        <v>0</v>
      </c>
      <c r="F188" s="6">
        <f t="shared" si="34"/>
        <v>0</v>
      </c>
      <c r="G188" s="6">
        <f t="shared" si="35"/>
        <v>0</v>
      </c>
      <c r="H188" s="6">
        <f t="shared" si="36"/>
        <v>0</v>
      </c>
      <c r="I188" s="6">
        <f t="shared" si="37"/>
        <v>0</v>
      </c>
      <c r="J188" s="6">
        <f t="shared" si="38"/>
        <v>0</v>
      </c>
      <c r="K188" s="6">
        <f t="shared" ca="1" si="30"/>
        <v>-5.2897192894844451E-3</v>
      </c>
      <c r="L188" s="6">
        <f t="shared" ca="1" si="39"/>
        <v>2.7981130161543824E-5</v>
      </c>
      <c r="M188" s="6">
        <f t="shared" ca="1" si="31"/>
        <v>7390.5350513813619</v>
      </c>
      <c r="N188" s="6">
        <f t="shared" ca="1" si="32"/>
        <v>64.702552202177941</v>
      </c>
      <c r="O188" s="6">
        <f t="shared" ca="1" si="33"/>
        <v>873.29026312123517</v>
      </c>
      <c r="P188">
        <f t="shared" ca="1" si="40"/>
        <v>5.2897192894844451E-3</v>
      </c>
    </row>
    <row r="189" spans="4:16" x14ac:dyDescent="0.2">
      <c r="D189" s="55">
        <f t="shared" si="29"/>
        <v>0</v>
      </c>
      <c r="E189" s="55">
        <f t="shared" si="29"/>
        <v>0</v>
      </c>
      <c r="F189" s="6">
        <f t="shared" si="34"/>
        <v>0</v>
      </c>
      <c r="G189" s="6">
        <f t="shared" si="35"/>
        <v>0</v>
      </c>
      <c r="H189" s="6">
        <f t="shared" si="36"/>
        <v>0</v>
      </c>
      <c r="I189" s="6">
        <f t="shared" si="37"/>
        <v>0</v>
      </c>
      <c r="J189" s="6">
        <f t="shared" si="38"/>
        <v>0</v>
      </c>
      <c r="K189" s="6">
        <f t="shared" ca="1" si="30"/>
        <v>-5.2897192894844451E-3</v>
      </c>
      <c r="L189" s="6">
        <f t="shared" ca="1" si="39"/>
        <v>2.7981130161543824E-5</v>
      </c>
      <c r="M189" s="6">
        <f t="shared" ca="1" si="31"/>
        <v>7390.5350513813619</v>
      </c>
      <c r="N189" s="6">
        <f t="shared" ca="1" si="32"/>
        <v>64.702552202177941</v>
      </c>
      <c r="O189" s="6">
        <f t="shared" ca="1" si="33"/>
        <v>873.29026312123517</v>
      </c>
      <c r="P189">
        <f t="shared" ca="1" si="40"/>
        <v>5.2897192894844451E-3</v>
      </c>
    </row>
    <row r="190" spans="4:16" x14ac:dyDescent="0.2">
      <c r="D190" s="55">
        <f t="shared" si="29"/>
        <v>0</v>
      </c>
      <c r="E190" s="55">
        <f t="shared" si="29"/>
        <v>0</v>
      </c>
      <c r="F190" s="6">
        <f t="shared" si="34"/>
        <v>0</v>
      </c>
      <c r="G190" s="6">
        <f t="shared" si="35"/>
        <v>0</v>
      </c>
      <c r="H190" s="6">
        <f t="shared" si="36"/>
        <v>0</v>
      </c>
      <c r="I190" s="6">
        <f t="shared" si="37"/>
        <v>0</v>
      </c>
      <c r="J190" s="6">
        <f t="shared" si="38"/>
        <v>0</v>
      </c>
      <c r="K190" s="6">
        <f t="shared" ca="1" si="30"/>
        <v>-5.2897192894844451E-3</v>
      </c>
      <c r="L190" s="6">
        <f t="shared" ca="1" si="39"/>
        <v>2.7981130161543824E-5</v>
      </c>
      <c r="M190" s="6">
        <f t="shared" ca="1" si="31"/>
        <v>7390.5350513813619</v>
      </c>
      <c r="N190" s="6">
        <f t="shared" ca="1" si="32"/>
        <v>64.702552202177941</v>
      </c>
      <c r="O190" s="6">
        <f t="shared" ca="1" si="33"/>
        <v>873.29026312123517</v>
      </c>
      <c r="P190">
        <f t="shared" ca="1" si="40"/>
        <v>5.2897192894844451E-3</v>
      </c>
    </row>
    <row r="191" spans="4:16" x14ac:dyDescent="0.2">
      <c r="D191" s="55">
        <f t="shared" si="29"/>
        <v>0</v>
      </c>
      <c r="E191" s="55">
        <f t="shared" si="29"/>
        <v>0</v>
      </c>
      <c r="F191" s="6">
        <f t="shared" si="34"/>
        <v>0</v>
      </c>
      <c r="G191" s="6">
        <f t="shared" si="35"/>
        <v>0</v>
      </c>
      <c r="H191" s="6">
        <f t="shared" si="36"/>
        <v>0</v>
      </c>
      <c r="I191" s="6">
        <f t="shared" si="37"/>
        <v>0</v>
      </c>
      <c r="J191" s="6">
        <f t="shared" si="38"/>
        <v>0</v>
      </c>
      <c r="K191" s="6">
        <f t="shared" ca="1" si="30"/>
        <v>-5.2897192894844451E-3</v>
      </c>
      <c r="L191" s="6">
        <f t="shared" ca="1" si="39"/>
        <v>2.7981130161543824E-5</v>
      </c>
      <c r="M191" s="6">
        <f t="shared" ca="1" si="31"/>
        <v>7390.5350513813619</v>
      </c>
      <c r="N191" s="6">
        <f t="shared" ca="1" si="32"/>
        <v>64.702552202177941</v>
      </c>
      <c r="O191" s="6">
        <f t="shared" ca="1" si="33"/>
        <v>873.29026312123517</v>
      </c>
      <c r="P191">
        <f t="shared" ca="1" si="40"/>
        <v>5.2897192894844451E-3</v>
      </c>
    </row>
    <row r="192" spans="4:16" x14ac:dyDescent="0.2">
      <c r="D192" s="55">
        <f t="shared" si="29"/>
        <v>0</v>
      </c>
      <c r="E192" s="55">
        <f t="shared" si="29"/>
        <v>0</v>
      </c>
      <c r="F192" s="6">
        <f t="shared" si="34"/>
        <v>0</v>
      </c>
      <c r="G192" s="6">
        <f t="shared" si="35"/>
        <v>0</v>
      </c>
      <c r="H192" s="6">
        <f t="shared" si="36"/>
        <v>0</v>
      </c>
      <c r="I192" s="6">
        <f t="shared" si="37"/>
        <v>0</v>
      </c>
      <c r="J192" s="6">
        <f t="shared" si="38"/>
        <v>0</v>
      </c>
      <c r="K192" s="6">
        <f t="shared" ca="1" si="30"/>
        <v>-5.2897192894844451E-3</v>
      </c>
      <c r="L192" s="6">
        <f t="shared" ca="1" si="39"/>
        <v>2.7981130161543824E-5</v>
      </c>
      <c r="M192" s="6">
        <f t="shared" ca="1" si="31"/>
        <v>7390.5350513813619</v>
      </c>
      <c r="N192" s="6">
        <f t="shared" ca="1" si="32"/>
        <v>64.702552202177941</v>
      </c>
      <c r="O192" s="6">
        <f t="shared" ca="1" si="33"/>
        <v>873.29026312123517</v>
      </c>
      <c r="P192">
        <f t="shared" ca="1" si="40"/>
        <v>5.2897192894844451E-3</v>
      </c>
    </row>
    <row r="193" spans="4:16" x14ac:dyDescent="0.2">
      <c r="D193" s="55">
        <f t="shared" si="29"/>
        <v>0</v>
      </c>
      <c r="E193" s="55">
        <f t="shared" si="29"/>
        <v>0</v>
      </c>
      <c r="F193" s="6">
        <f t="shared" si="34"/>
        <v>0</v>
      </c>
      <c r="G193" s="6">
        <f t="shared" si="35"/>
        <v>0</v>
      </c>
      <c r="H193" s="6">
        <f t="shared" si="36"/>
        <v>0</v>
      </c>
      <c r="I193" s="6">
        <f t="shared" si="37"/>
        <v>0</v>
      </c>
      <c r="J193" s="6">
        <f t="shared" si="38"/>
        <v>0</v>
      </c>
      <c r="K193" s="6">
        <f t="shared" ca="1" si="30"/>
        <v>-5.2897192894844451E-3</v>
      </c>
      <c r="L193" s="6">
        <f t="shared" ca="1" si="39"/>
        <v>2.7981130161543824E-5</v>
      </c>
      <c r="M193" s="6">
        <f t="shared" ca="1" si="31"/>
        <v>7390.5350513813619</v>
      </c>
      <c r="N193" s="6">
        <f t="shared" ca="1" si="32"/>
        <v>64.702552202177941</v>
      </c>
      <c r="O193" s="6">
        <f t="shared" ca="1" si="33"/>
        <v>873.29026312123517</v>
      </c>
      <c r="P193">
        <f t="shared" ca="1" si="40"/>
        <v>5.2897192894844451E-3</v>
      </c>
    </row>
    <row r="194" spans="4:16" x14ac:dyDescent="0.2">
      <c r="D194" s="55">
        <f t="shared" si="29"/>
        <v>0</v>
      </c>
      <c r="E194" s="55">
        <f t="shared" si="29"/>
        <v>0</v>
      </c>
      <c r="F194" s="6">
        <f t="shared" si="34"/>
        <v>0</v>
      </c>
      <c r="G194" s="6">
        <f t="shared" si="35"/>
        <v>0</v>
      </c>
      <c r="H194" s="6">
        <f t="shared" si="36"/>
        <v>0</v>
      </c>
      <c r="I194" s="6">
        <f t="shared" si="37"/>
        <v>0</v>
      </c>
      <c r="J194" s="6">
        <f t="shared" si="38"/>
        <v>0</v>
      </c>
      <c r="K194" s="6">
        <f t="shared" ca="1" si="30"/>
        <v>-5.2897192894844451E-3</v>
      </c>
      <c r="L194" s="6">
        <f t="shared" ca="1" si="39"/>
        <v>2.7981130161543824E-5</v>
      </c>
      <c r="M194" s="6">
        <f t="shared" ca="1" si="31"/>
        <v>7390.5350513813619</v>
      </c>
      <c r="N194" s="6">
        <f t="shared" ca="1" si="32"/>
        <v>64.702552202177941</v>
      </c>
      <c r="O194" s="6">
        <f t="shared" ca="1" si="33"/>
        <v>873.29026312123517</v>
      </c>
      <c r="P194">
        <f t="shared" ca="1" si="40"/>
        <v>5.2897192894844451E-3</v>
      </c>
    </row>
    <row r="195" spans="4:16" x14ac:dyDescent="0.2">
      <c r="D195" s="55">
        <f t="shared" si="29"/>
        <v>0</v>
      </c>
      <c r="E195" s="55">
        <f t="shared" si="29"/>
        <v>0</v>
      </c>
      <c r="F195" s="6">
        <f t="shared" si="34"/>
        <v>0</v>
      </c>
      <c r="G195" s="6">
        <f t="shared" si="35"/>
        <v>0</v>
      </c>
      <c r="H195" s="6">
        <f t="shared" si="36"/>
        <v>0</v>
      </c>
      <c r="I195" s="6">
        <f t="shared" si="37"/>
        <v>0</v>
      </c>
      <c r="J195" s="6">
        <f t="shared" si="38"/>
        <v>0</v>
      </c>
      <c r="K195" s="6">
        <f t="shared" ca="1" si="30"/>
        <v>-5.2897192894844451E-3</v>
      </c>
      <c r="L195" s="6">
        <f t="shared" ca="1" si="39"/>
        <v>2.7981130161543824E-5</v>
      </c>
      <c r="M195" s="6">
        <f t="shared" ca="1" si="31"/>
        <v>7390.5350513813619</v>
      </c>
      <c r="N195" s="6">
        <f t="shared" ca="1" si="32"/>
        <v>64.702552202177941</v>
      </c>
      <c r="O195" s="6">
        <f t="shared" ca="1" si="33"/>
        <v>873.29026312123517</v>
      </c>
      <c r="P195">
        <f t="shared" ca="1" si="40"/>
        <v>5.2897192894844451E-3</v>
      </c>
    </row>
    <row r="196" spans="4:16" x14ac:dyDescent="0.2">
      <c r="D196" s="55">
        <f t="shared" si="29"/>
        <v>0</v>
      </c>
      <c r="E196" s="55">
        <f t="shared" si="29"/>
        <v>0</v>
      </c>
      <c r="F196" s="6">
        <f t="shared" si="34"/>
        <v>0</v>
      </c>
      <c r="G196" s="6">
        <f t="shared" si="35"/>
        <v>0</v>
      </c>
      <c r="H196" s="6">
        <f t="shared" si="36"/>
        <v>0</v>
      </c>
      <c r="I196" s="6">
        <f t="shared" si="37"/>
        <v>0</v>
      </c>
      <c r="J196" s="6">
        <f t="shared" si="38"/>
        <v>0</v>
      </c>
      <c r="K196" s="6">
        <f t="shared" ca="1" si="30"/>
        <v>-5.2897192894844451E-3</v>
      </c>
      <c r="L196" s="6">
        <f t="shared" ca="1" si="39"/>
        <v>2.7981130161543824E-5</v>
      </c>
      <c r="M196" s="6">
        <f t="shared" ca="1" si="31"/>
        <v>7390.5350513813619</v>
      </c>
      <c r="N196" s="6">
        <f t="shared" ca="1" si="32"/>
        <v>64.702552202177941</v>
      </c>
      <c r="O196" s="6">
        <f t="shared" ca="1" si="33"/>
        <v>873.29026312123517</v>
      </c>
      <c r="P196">
        <f t="shared" ca="1" si="40"/>
        <v>5.2897192894844451E-3</v>
      </c>
    </row>
    <row r="197" spans="4:16" x14ac:dyDescent="0.2">
      <c r="D197" s="55">
        <f t="shared" ref="D197:E212" si="41">A197/A$18</f>
        <v>0</v>
      </c>
      <c r="E197" s="55">
        <f t="shared" si="41"/>
        <v>0</v>
      </c>
      <c r="F197" s="6">
        <f t="shared" si="34"/>
        <v>0</v>
      </c>
      <c r="G197" s="6">
        <f t="shared" si="35"/>
        <v>0</v>
      </c>
      <c r="H197" s="6">
        <f t="shared" si="36"/>
        <v>0</v>
      </c>
      <c r="I197" s="6">
        <f t="shared" si="37"/>
        <v>0</v>
      </c>
      <c r="J197" s="6">
        <f t="shared" si="38"/>
        <v>0</v>
      </c>
      <c r="K197" s="6">
        <f t="shared" ca="1" si="30"/>
        <v>-5.2897192894844451E-3</v>
      </c>
      <c r="L197" s="6">
        <f t="shared" ca="1" si="39"/>
        <v>2.7981130161543824E-5</v>
      </c>
      <c r="M197" s="6">
        <f t="shared" ca="1" si="31"/>
        <v>7390.5350513813619</v>
      </c>
      <c r="N197" s="6">
        <f t="shared" ca="1" si="32"/>
        <v>64.702552202177941</v>
      </c>
      <c r="O197" s="6">
        <f t="shared" ca="1" si="33"/>
        <v>873.29026312123517</v>
      </c>
      <c r="P197">
        <f t="shared" ca="1" si="40"/>
        <v>5.2897192894844451E-3</v>
      </c>
    </row>
    <row r="198" spans="4:16" x14ac:dyDescent="0.2">
      <c r="D198" s="55">
        <f t="shared" si="41"/>
        <v>0</v>
      </c>
      <c r="E198" s="55">
        <f t="shared" si="41"/>
        <v>0</v>
      </c>
      <c r="F198" s="6">
        <f t="shared" si="34"/>
        <v>0</v>
      </c>
      <c r="G198" s="6">
        <f t="shared" si="35"/>
        <v>0</v>
      </c>
      <c r="H198" s="6">
        <f t="shared" si="36"/>
        <v>0</v>
      </c>
      <c r="I198" s="6">
        <f t="shared" si="37"/>
        <v>0</v>
      </c>
      <c r="J198" s="6">
        <f t="shared" si="38"/>
        <v>0</v>
      </c>
      <c r="K198" s="6">
        <f t="shared" ca="1" si="30"/>
        <v>-5.2897192894844451E-3</v>
      </c>
      <c r="L198" s="6">
        <f t="shared" ca="1" si="39"/>
        <v>2.7981130161543824E-5</v>
      </c>
      <c r="M198" s="6">
        <f t="shared" ca="1" si="31"/>
        <v>7390.5350513813619</v>
      </c>
      <c r="N198" s="6">
        <f t="shared" ca="1" si="32"/>
        <v>64.702552202177941</v>
      </c>
      <c r="O198" s="6">
        <f t="shared" ca="1" si="33"/>
        <v>873.29026312123517</v>
      </c>
      <c r="P198">
        <f t="shared" ca="1" si="40"/>
        <v>5.2897192894844451E-3</v>
      </c>
    </row>
    <row r="199" spans="4:16" x14ac:dyDescent="0.2">
      <c r="D199" s="55">
        <f t="shared" si="41"/>
        <v>0</v>
      </c>
      <c r="E199" s="55">
        <f t="shared" si="41"/>
        <v>0</v>
      </c>
      <c r="F199" s="6">
        <f t="shared" si="34"/>
        <v>0</v>
      </c>
      <c r="G199" s="6">
        <f t="shared" si="35"/>
        <v>0</v>
      </c>
      <c r="H199" s="6">
        <f t="shared" si="36"/>
        <v>0</v>
      </c>
      <c r="I199" s="6">
        <f t="shared" si="37"/>
        <v>0</v>
      </c>
      <c r="J199" s="6">
        <f t="shared" si="38"/>
        <v>0</v>
      </c>
      <c r="K199" s="6">
        <f t="shared" ca="1" si="30"/>
        <v>-5.2897192894844451E-3</v>
      </c>
      <c r="L199" s="6">
        <f t="shared" ca="1" si="39"/>
        <v>2.7981130161543824E-5</v>
      </c>
      <c r="M199" s="6">
        <f t="shared" ca="1" si="31"/>
        <v>7390.5350513813619</v>
      </c>
      <c r="N199" s="6">
        <f t="shared" ca="1" si="32"/>
        <v>64.702552202177941</v>
      </c>
      <c r="O199" s="6">
        <f t="shared" ca="1" si="33"/>
        <v>873.29026312123517</v>
      </c>
      <c r="P199">
        <f t="shared" ca="1" si="40"/>
        <v>5.2897192894844451E-3</v>
      </c>
    </row>
    <row r="200" spans="4:16" x14ac:dyDescent="0.2">
      <c r="D200" s="55">
        <f t="shared" si="41"/>
        <v>0</v>
      </c>
      <c r="E200" s="55">
        <f t="shared" si="41"/>
        <v>0</v>
      </c>
      <c r="F200" s="6">
        <f t="shared" si="34"/>
        <v>0</v>
      </c>
      <c r="G200" s="6">
        <f t="shared" si="35"/>
        <v>0</v>
      </c>
      <c r="H200" s="6">
        <f t="shared" si="36"/>
        <v>0</v>
      </c>
      <c r="I200" s="6">
        <f t="shared" si="37"/>
        <v>0</v>
      </c>
      <c r="J200" s="6">
        <f t="shared" si="38"/>
        <v>0</v>
      </c>
      <c r="K200" s="6">
        <f t="shared" ca="1" si="30"/>
        <v>-5.2897192894844451E-3</v>
      </c>
      <c r="L200" s="6">
        <f t="shared" ca="1" si="39"/>
        <v>2.7981130161543824E-5</v>
      </c>
      <c r="M200" s="6">
        <f t="shared" ca="1" si="31"/>
        <v>7390.5350513813619</v>
      </c>
      <c r="N200" s="6">
        <f t="shared" ca="1" si="32"/>
        <v>64.702552202177941</v>
      </c>
      <c r="O200" s="6">
        <f t="shared" ca="1" si="33"/>
        <v>873.29026312123517</v>
      </c>
      <c r="P200">
        <f t="shared" ca="1" si="40"/>
        <v>5.2897192894844451E-3</v>
      </c>
    </row>
    <row r="201" spans="4:16" x14ac:dyDescent="0.2">
      <c r="D201" s="55">
        <f t="shared" si="41"/>
        <v>0</v>
      </c>
      <c r="E201" s="55">
        <f t="shared" si="41"/>
        <v>0</v>
      </c>
      <c r="F201" s="6">
        <f t="shared" si="34"/>
        <v>0</v>
      </c>
      <c r="G201" s="6">
        <f t="shared" si="35"/>
        <v>0</v>
      </c>
      <c r="H201" s="6">
        <f t="shared" si="36"/>
        <v>0</v>
      </c>
      <c r="I201" s="6">
        <f t="shared" si="37"/>
        <v>0</v>
      </c>
      <c r="J201" s="6">
        <f t="shared" si="38"/>
        <v>0</v>
      </c>
      <c r="K201" s="6">
        <f t="shared" ca="1" si="30"/>
        <v>-5.2897192894844451E-3</v>
      </c>
      <c r="L201" s="6">
        <f t="shared" ca="1" si="39"/>
        <v>2.7981130161543824E-5</v>
      </c>
      <c r="M201" s="6">
        <f t="shared" ca="1" si="31"/>
        <v>7390.5350513813619</v>
      </c>
      <c r="N201" s="6">
        <f t="shared" ca="1" si="32"/>
        <v>64.702552202177941</v>
      </c>
      <c r="O201" s="6">
        <f t="shared" ca="1" si="33"/>
        <v>873.29026312123517</v>
      </c>
      <c r="P201">
        <f t="shared" ca="1" si="40"/>
        <v>5.2897192894844451E-3</v>
      </c>
    </row>
    <row r="202" spans="4:16" x14ac:dyDescent="0.2">
      <c r="D202" s="55">
        <f t="shared" si="41"/>
        <v>0</v>
      </c>
      <c r="E202" s="55">
        <f t="shared" si="41"/>
        <v>0</v>
      </c>
      <c r="F202" s="6">
        <f t="shared" si="34"/>
        <v>0</v>
      </c>
      <c r="G202" s="6">
        <f t="shared" si="35"/>
        <v>0</v>
      </c>
      <c r="H202" s="6">
        <f t="shared" si="36"/>
        <v>0</v>
      </c>
      <c r="I202" s="6">
        <f t="shared" si="37"/>
        <v>0</v>
      </c>
      <c r="J202" s="6">
        <f t="shared" si="38"/>
        <v>0</v>
      </c>
      <c r="K202" s="6">
        <f t="shared" ca="1" si="30"/>
        <v>-5.2897192894844451E-3</v>
      </c>
      <c r="L202" s="6">
        <f t="shared" ca="1" si="39"/>
        <v>2.7981130161543824E-5</v>
      </c>
      <c r="M202" s="6">
        <f t="shared" ca="1" si="31"/>
        <v>7390.5350513813619</v>
      </c>
      <c r="N202" s="6">
        <f t="shared" ca="1" si="32"/>
        <v>64.702552202177941</v>
      </c>
      <c r="O202" s="6">
        <f t="shared" ca="1" si="33"/>
        <v>873.29026312123517</v>
      </c>
      <c r="P202">
        <f t="shared" ca="1" si="40"/>
        <v>5.2897192894844451E-3</v>
      </c>
    </row>
    <row r="203" spans="4:16" x14ac:dyDescent="0.2">
      <c r="D203" s="55">
        <f t="shared" si="41"/>
        <v>0</v>
      </c>
      <c r="E203" s="55">
        <f t="shared" si="41"/>
        <v>0</v>
      </c>
      <c r="F203" s="6">
        <f t="shared" si="34"/>
        <v>0</v>
      </c>
      <c r="G203" s="6">
        <f t="shared" si="35"/>
        <v>0</v>
      </c>
      <c r="H203" s="6">
        <f t="shared" si="36"/>
        <v>0</v>
      </c>
      <c r="I203" s="6">
        <f t="shared" si="37"/>
        <v>0</v>
      </c>
      <c r="J203" s="6">
        <f t="shared" si="38"/>
        <v>0</v>
      </c>
      <c r="K203" s="6">
        <f t="shared" ca="1" si="30"/>
        <v>-5.2897192894844451E-3</v>
      </c>
      <c r="L203" s="6">
        <f t="shared" ca="1" si="39"/>
        <v>2.7981130161543824E-5</v>
      </c>
      <c r="M203" s="6">
        <f t="shared" ca="1" si="31"/>
        <v>7390.5350513813619</v>
      </c>
      <c r="N203" s="6">
        <f t="shared" ca="1" si="32"/>
        <v>64.702552202177941</v>
      </c>
      <c r="O203" s="6">
        <f t="shared" ca="1" si="33"/>
        <v>873.29026312123517</v>
      </c>
      <c r="P203">
        <f t="shared" ca="1" si="40"/>
        <v>5.2897192894844451E-3</v>
      </c>
    </row>
    <row r="204" spans="4:16" x14ac:dyDescent="0.2">
      <c r="D204" s="55">
        <f t="shared" si="41"/>
        <v>0</v>
      </c>
      <c r="E204" s="55">
        <f t="shared" si="41"/>
        <v>0</v>
      </c>
      <c r="F204" s="6">
        <f t="shared" si="34"/>
        <v>0</v>
      </c>
      <c r="G204" s="6">
        <f t="shared" si="35"/>
        <v>0</v>
      </c>
      <c r="H204" s="6">
        <f t="shared" si="36"/>
        <v>0</v>
      </c>
      <c r="I204" s="6">
        <f t="shared" si="37"/>
        <v>0</v>
      </c>
      <c r="J204" s="6">
        <f t="shared" si="38"/>
        <v>0</v>
      </c>
      <c r="K204" s="6">
        <f t="shared" ca="1" si="30"/>
        <v>-5.2897192894844451E-3</v>
      </c>
      <c r="L204" s="6">
        <f t="shared" ca="1" si="39"/>
        <v>2.7981130161543824E-5</v>
      </c>
      <c r="M204" s="6">
        <f t="shared" ca="1" si="31"/>
        <v>7390.5350513813619</v>
      </c>
      <c r="N204" s="6">
        <f t="shared" ca="1" si="32"/>
        <v>64.702552202177941</v>
      </c>
      <c r="O204" s="6">
        <f t="shared" ca="1" si="33"/>
        <v>873.29026312123517</v>
      </c>
      <c r="P204">
        <f t="shared" ca="1" si="40"/>
        <v>5.2897192894844451E-3</v>
      </c>
    </row>
    <row r="205" spans="4:16" x14ac:dyDescent="0.2">
      <c r="D205" s="55">
        <f t="shared" si="41"/>
        <v>0</v>
      </c>
      <c r="E205" s="55">
        <f t="shared" si="41"/>
        <v>0</v>
      </c>
      <c r="F205" s="6">
        <f t="shared" si="34"/>
        <v>0</v>
      </c>
      <c r="G205" s="6">
        <f t="shared" si="35"/>
        <v>0</v>
      </c>
      <c r="H205" s="6">
        <f t="shared" si="36"/>
        <v>0</v>
      </c>
      <c r="I205" s="6">
        <f t="shared" si="37"/>
        <v>0</v>
      </c>
      <c r="J205" s="6">
        <f t="shared" si="38"/>
        <v>0</v>
      </c>
      <c r="K205" s="6">
        <f t="shared" ca="1" si="30"/>
        <v>-5.2897192894844451E-3</v>
      </c>
      <c r="L205" s="6">
        <f t="shared" ca="1" si="39"/>
        <v>2.7981130161543824E-5</v>
      </c>
      <c r="M205" s="6">
        <f t="shared" ca="1" si="31"/>
        <v>7390.5350513813619</v>
      </c>
      <c r="N205" s="6">
        <f t="shared" ca="1" si="32"/>
        <v>64.702552202177941</v>
      </c>
      <c r="O205" s="6">
        <f t="shared" ca="1" si="33"/>
        <v>873.29026312123517</v>
      </c>
      <c r="P205">
        <f t="shared" ca="1" si="40"/>
        <v>5.2897192894844451E-3</v>
      </c>
    </row>
    <row r="206" spans="4:16" x14ac:dyDescent="0.2">
      <c r="D206" s="55">
        <f t="shared" si="41"/>
        <v>0</v>
      </c>
      <c r="E206" s="55">
        <f t="shared" si="41"/>
        <v>0</v>
      </c>
      <c r="F206" s="6">
        <f t="shared" si="34"/>
        <v>0</v>
      </c>
      <c r="G206" s="6">
        <f t="shared" si="35"/>
        <v>0</v>
      </c>
      <c r="H206" s="6">
        <f t="shared" si="36"/>
        <v>0</v>
      </c>
      <c r="I206" s="6">
        <f t="shared" si="37"/>
        <v>0</v>
      </c>
      <c r="J206" s="6">
        <f t="shared" si="38"/>
        <v>0</v>
      </c>
      <c r="K206" s="6">
        <f t="shared" ca="1" si="30"/>
        <v>-5.2897192894844451E-3</v>
      </c>
      <c r="L206" s="6">
        <f t="shared" ca="1" si="39"/>
        <v>2.7981130161543824E-5</v>
      </c>
      <c r="M206" s="6">
        <f t="shared" ca="1" si="31"/>
        <v>7390.5350513813619</v>
      </c>
      <c r="N206" s="6">
        <f t="shared" ca="1" si="32"/>
        <v>64.702552202177941</v>
      </c>
      <c r="O206" s="6">
        <f t="shared" ca="1" si="33"/>
        <v>873.29026312123517</v>
      </c>
      <c r="P206">
        <f t="shared" ca="1" si="40"/>
        <v>5.2897192894844451E-3</v>
      </c>
    </row>
    <row r="207" spans="4:16" x14ac:dyDescent="0.2">
      <c r="D207" s="55">
        <f t="shared" si="41"/>
        <v>0</v>
      </c>
      <c r="E207" s="55">
        <f t="shared" si="41"/>
        <v>0</v>
      </c>
      <c r="F207" s="6">
        <f t="shared" si="34"/>
        <v>0</v>
      </c>
      <c r="G207" s="6">
        <f t="shared" si="35"/>
        <v>0</v>
      </c>
      <c r="H207" s="6">
        <f t="shared" si="36"/>
        <v>0</v>
      </c>
      <c r="I207" s="6">
        <f t="shared" si="37"/>
        <v>0</v>
      </c>
      <c r="J207" s="6">
        <f t="shared" si="38"/>
        <v>0</v>
      </c>
      <c r="K207" s="6">
        <f t="shared" ca="1" si="30"/>
        <v>-5.2897192894844451E-3</v>
      </c>
      <c r="L207" s="6">
        <f t="shared" ca="1" si="39"/>
        <v>2.7981130161543824E-5</v>
      </c>
      <c r="M207" s="6">
        <f t="shared" ca="1" si="31"/>
        <v>7390.5350513813619</v>
      </c>
      <c r="N207" s="6">
        <f t="shared" ca="1" si="32"/>
        <v>64.702552202177941</v>
      </c>
      <c r="O207" s="6">
        <f t="shared" ca="1" si="33"/>
        <v>873.29026312123517</v>
      </c>
      <c r="P207">
        <f t="shared" ca="1" si="40"/>
        <v>5.2897192894844451E-3</v>
      </c>
    </row>
    <row r="208" spans="4:16" x14ac:dyDescent="0.2">
      <c r="D208" s="55">
        <f t="shared" si="41"/>
        <v>0</v>
      </c>
      <c r="E208" s="55">
        <f t="shared" si="41"/>
        <v>0</v>
      </c>
      <c r="F208" s="6">
        <f t="shared" si="34"/>
        <v>0</v>
      </c>
      <c r="G208" s="6">
        <f t="shared" si="35"/>
        <v>0</v>
      </c>
      <c r="H208" s="6">
        <f t="shared" si="36"/>
        <v>0</v>
      </c>
      <c r="I208" s="6">
        <f t="shared" si="37"/>
        <v>0</v>
      </c>
      <c r="J208" s="6">
        <f t="shared" si="38"/>
        <v>0</v>
      </c>
      <c r="K208" s="6">
        <f t="shared" ca="1" si="30"/>
        <v>-5.2897192894844451E-3</v>
      </c>
      <c r="L208" s="6">
        <f t="shared" ca="1" si="39"/>
        <v>2.7981130161543824E-5</v>
      </c>
      <c r="M208" s="6">
        <f t="shared" ca="1" si="31"/>
        <v>7390.5350513813619</v>
      </c>
      <c r="N208" s="6">
        <f t="shared" ca="1" si="32"/>
        <v>64.702552202177941</v>
      </c>
      <c r="O208" s="6">
        <f t="shared" ca="1" si="33"/>
        <v>873.29026312123517</v>
      </c>
      <c r="P208">
        <f t="shared" ca="1" si="40"/>
        <v>5.2897192894844451E-3</v>
      </c>
    </row>
    <row r="209" spans="4:16" x14ac:dyDescent="0.2">
      <c r="D209" s="55">
        <f t="shared" si="41"/>
        <v>0</v>
      </c>
      <c r="E209" s="55">
        <f t="shared" si="41"/>
        <v>0</v>
      </c>
      <c r="F209" s="6">
        <f t="shared" si="34"/>
        <v>0</v>
      </c>
      <c r="G209" s="6">
        <f t="shared" si="35"/>
        <v>0</v>
      </c>
      <c r="H209" s="6">
        <f t="shared" si="36"/>
        <v>0</v>
      </c>
      <c r="I209" s="6">
        <f t="shared" si="37"/>
        <v>0</v>
      </c>
      <c r="J209" s="6">
        <f t="shared" si="38"/>
        <v>0</v>
      </c>
      <c r="K209" s="6">
        <f t="shared" ca="1" si="30"/>
        <v>-5.2897192894844451E-3</v>
      </c>
      <c r="L209" s="6">
        <f t="shared" ca="1" si="39"/>
        <v>2.7981130161543824E-5</v>
      </c>
      <c r="M209" s="6">
        <f t="shared" ca="1" si="31"/>
        <v>7390.5350513813619</v>
      </c>
      <c r="N209" s="6">
        <f t="shared" ca="1" si="32"/>
        <v>64.702552202177941</v>
      </c>
      <c r="O209" s="6">
        <f t="shared" ca="1" si="33"/>
        <v>873.29026312123517</v>
      </c>
      <c r="P209">
        <f t="shared" ca="1" si="40"/>
        <v>5.2897192894844451E-3</v>
      </c>
    </row>
    <row r="210" spans="4:16" x14ac:dyDescent="0.2">
      <c r="D210" s="55">
        <f t="shared" si="41"/>
        <v>0</v>
      </c>
      <c r="E210" s="55">
        <f t="shared" si="41"/>
        <v>0</v>
      </c>
      <c r="F210" s="6">
        <f t="shared" si="34"/>
        <v>0</v>
      </c>
      <c r="G210" s="6">
        <f t="shared" si="35"/>
        <v>0</v>
      </c>
      <c r="H210" s="6">
        <f t="shared" si="36"/>
        <v>0</v>
      </c>
      <c r="I210" s="6">
        <f t="shared" si="37"/>
        <v>0</v>
      </c>
      <c r="J210" s="6">
        <f t="shared" si="38"/>
        <v>0</v>
      </c>
      <c r="K210" s="6">
        <f t="shared" ca="1" si="30"/>
        <v>-5.2897192894844451E-3</v>
      </c>
      <c r="L210" s="6">
        <f t="shared" ca="1" si="39"/>
        <v>2.7981130161543824E-5</v>
      </c>
      <c r="M210" s="6">
        <f t="shared" ca="1" si="31"/>
        <v>7390.5350513813619</v>
      </c>
      <c r="N210" s="6">
        <f t="shared" ca="1" si="32"/>
        <v>64.702552202177941</v>
      </c>
      <c r="O210" s="6">
        <f t="shared" ca="1" si="33"/>
        <v>873.29026312123517</v>
      </c>
      <c r="P210">
        <f t="shared" ca="1" si="40"/>
        <v>5.2897192894844451E-3</v>
      </c>
    </row>
    <row r="211" spans="4:16" x14ac:dyDescent="0.2">
      <c r="D211" s="55">
        <f t="shared" si="41"/>
        <v>0</v>
      </c>
      <c r="E211" s="55">
        <f t="shared" si="41"/>
        <v>0</v>
      </c>
      <c r="F211" s="6">
        <f t="shared" si="34"/>
        <v>0</v>
      </c>
      <c r="G211" s="6">
        <f t="shared" si="35"/>
        <v>0</v>
      </c>
      <c r="H211" s="6">
        <f t="shared" si="36"/>
        <v>0</v>
      </c>
      <c r="I211" s="6">
        <f t="shared" si="37"/>
        <v>0</v>
      </c>
      <c r="J211" s="6">
        <f t="shared" si="38"/>
        <v>0</v>
      </c>
      <c r="K211" s="6">
        <f t="shared" ca="1" si="30"/>
        <v>-5.2897192894844451E-3</v>
      </c>
      <c r="L211" s="6">
        <f t="shared" ca="1" si="39"/>
        <v>2.7981130161543824E-5</v>
      </c>
      <c r="M211" s="6">
        <f t="shared" ca="1" si="31"/>
        <v>7390.5350513813619</v>
      </c>
      <c r="N211" s="6">
        <f t="shared" ca="1" si="32"/>
        <v>64.702552202177941</v>
      </c>
      <c r="O211" s="6">
        <f t="shared" ca="1" si="33"/>
        <v>873.29026312123517</v>
      </c>
      <c r="P211">
        <f t="shared" ca="1" si="40"/>
        <v>5.2897192894844451E-3</v>
      </c>
    </row>
    <row r="212" spans="4:16" x14ac:dyDescent="0.2">
      <c r="D212" s="55">
        <f t="shared" si="41"/>
        <v>0</v>
      </c>
      <c r="E212" s="55">
        <f t="shared" si="41"/>
        <v>0</v>
      </c>
      <c r="F212" s="6">
        <f t="shared" si="34"/>
        <v>0</v>
      </c>
      <c r="G212" s="6">
        <f t="shared" si="35"/>
        <v>0</v>
      </c>
      <c r="H212" s="6">
        <f t="shared" si="36"/>
        <v>0</v>
      </c>
      <c r="I212" s="6">
        <f t="shared" si="37"/>
        <v>0</v>
      </c>
      <c r="J212" s="6">
        <f t="shared" si="38"/>
        <v>0</v>
      </c>
      <c r="K212" s="6">
        <f t="shared" ca="1" si="30"/>
        <v>-5.2897192894844451E-3</v>
      </c>
      <c r="L212" s="6">
        <f t="shared" ca="1" si="39"/>
        <v>2.7981130161543824E-5</v>
      </c>
      <c r="M212" s="6">
        <f t="shared" ca="1" si="31"/>
        <v>7390.5350513813619</v>
      </c>
      <c r="N212" s="6">
        <f t="shared" ca="1" si="32"/>
        <v>64.702552202177941</v>
      </c>
      <c r="O212" s="6">
        <f t="shared" ca="1" si="33"/>
        <v>873.29026312123517</v>
      </c>
      <c r="P212">
        <f t="shared" ca="1" si="40"/>
        <v>5.2897192894844451E-3</v>
      </c>
    </row>
    <row r="213" spans="4:16" x14ac:dyDescent="0.2">
      <c r="D213" s="55">
        <f t="shared" ref="D213:E253" si="42">A213/A$18</f>
        <v>0</v>
      </c>
      <c r="E213" s="55">
        <f t="shared" si="42"/>
        <v>0</v>
      </c>
      <c r="F213" s="6">
        <f t="shared" si="34"/>
        <v>0</v>
      </c>
      <c r="G213" s="6">
        <f t="shared" si="35"/>
        <v>0</v>
      </c>
      <c r="H213" s="6">
        <f t="shared" si="36"/>
        <v>0</v>
      </c>
      <c r="I213" s="6">
        <f t="shared" si="37"/>
        <v>0</v>
      </c>
      <c r="J213" s="6">
        <f t="shared" si="38"/>
        <v>0</v>
      </c>
      <c r="K213" s="6">
        <f t="shared" ref="K213:K253" ca="1" si="43">+E$4+E$5*D213+E$6*D213^2</f>
        <v>-5.2897192894844451E-3</v>
      </c>
      <c r="L213" s="6">
        <f t="shared" ca="1" si="39"/>
        <v>2.7981130161543824E-5</v>
      </c>
      <c r="M213" s="6">
        <f t="shared" ref="M213:M253" ca="1" si="44">(M$1-M$2*D213+M$3*F213)^2</f>
        <v>7390.5350513813619</v>
      </c>
      <c r="N213" s="6">
        <f t="shared" ref="N213:N253" ca="1" si="45">(-M$2+M$4*D213-M$5*F213)^2</f>
        <v>64.702552202177941</v>
      </c>
      <c r="O213" s="6">
        <f t="shared" ref="O213:O253" ca="1" si="46">+(M$3-D213*M$5+F213*M$6)^2</f>
        <v>873.29026312123517</v>
      </c>
      <c r="P213">
        <f t="shared" ca="1" si="40"/>
        <v>5.2897192894844451E-3</v>
      </c>
    </row>
    <row r="214" spans="4:16" x14ac:dyDescent="0.2">
      <c r="D214" s="55">
        <f t="shared" si="42"/>
        <v>0</v>
      </c>
      <c r="E214" s="55">
        <f t="shared" si="42"/>
        <v>0</v>
      </c>
      <c r="F214" s="6">
        <f t="shared" ref="F214:F253" si="47">D214*D214</f>
        <v>0</v>
      </c>
      <c r="G214" s="6">
        <f t="shared" ref="G214:G253" si="48">D214*F214</f>
        <v>0</v>
      </c>
      <c r="H214" s="6">
        <f t="shared" ref="H214:H253" si="49">F214*F214</f>
        <v>0</v>
      </c>
      <c r="I214" s="6">
        <f t="shared" ref="I214:I253" si="50">E214*D214</f>
        <v>0</v>
      </c>
      <c r="J214" s="6">
        <f t="shared" ref="J214:J253" si="51">I214*D214</f>
        <v>0</v>
      </c>
      <c r="K214" s="6">
        <f t="shared" ca="1" si="43"/>
        <v>-5.2897192894844451E-3</v>
      </c>
      <c r="L214" s="6">
        <f t="shared" ref="L214:L253" ca="1" si="52">+(K214-E214)^2</f>
        <v>2.7981130161543824E-5</v>
      </c>
      <c r="M214" s="6">
        <f t="shared" ca="1" si="44"/>
        <v>7390.5350513813619</v>
      </c>
      <c r="N214" s="6">
        <f t="shared" ca="1" si="45"/>
        <v>64.702552202177941</v>
      </c>
      <c r="O214" s="6">
        <f t="shared" ca="1" si="46"/>
        <v>873.29026312123517</v>
      </c>
      <c r="P214">
        <f t="shared" ref="P214:P253" ca="1" si="53">+E214-K214</f>
        <v>5.2897192894844451E-3</v>
      </c>
    </row>
    <row r="215" spans="4:16" x14ac:dyDescent="0.2">
      <c r="D215" s="55">
        <f t="shared" si="42"/>
        <v>0</v>
      </c>
      <c r="E215" s="55">
        <f t="shared" si="42"/>
        <v>0</v>
      </c>
      <c r="F215" s="6">
        <f t="shared" si="47"/>
        <v>0</v>
      </c>
      <c r="G215" s="6">
        <f t="shared" si="48"/>
        <v>0</v>
      </c>
      <c r="H215" s="6">
        <f t="shared" si="49"/>
        <v>0</v>
      </c>
      <c r="I215" s="6">
        <f t="shared" si="50"/>
        <v>0</v>
      </c>
      <c r="J215" s="6">
        <f t="shared" si="51"/>
        <v>0</v>
      </c>
      <c r="K215" s="6">
        <f t="shared" ca="1" si="43"/>
        <v>-5.2897192894844451E-3</v>
      </c>
      <c r="L215" s="6">
        <f t="shared" ca="1" si="52"/>
        <v>2.7981130161543824E-5</v>
      </c>
      <c r="M215" s="6">
        <f t="shared" ca="1" si="44"/>
        <v>7390.5350513813619</v>
      </c>
      <c r="N215" s="6">
        <f t="shared" ca="1" si="45"/>
        <v>64.702552202177941</v>
      </c>
      <c r="O215" s="6">
        <f t="shared" ca="1" si="46"/>
        <v>873.29026312123517</v>
      </c>
      <c r="P215">
        <f t="shared" ca="1" si="53"/>
        <v>5.2897192894844451E-3</v>
      </c>
    </row>
    <row r="216" spans="4:16" x14ac:dyDescent="0.2">
      <c r="D216" s="55">
        <f t="shared" si="42"/>
        <v>0</v>
      </c>
      <c r="E216" s="55">
        <f t="shared" si="42"/>
        <v>0</v>
      </c>
      <c r="F216" s="6">
        <f t="shared" si="47"/>
        <v>0</v>
      </c>
      <c r="G216" s="6">
        <f t="shared" si="48"/>
        <v>0</v>
      </c>
      <c r="H216" s="6">
        <f t="shared" si="49"/>
        <v>0</v>
      </c>
      <c r="I216" s="6">
        <f t="shared" si="50"/>
        <v>0</v>
      </c>
      <c r="J216" s="6">
        <f t="shared" si="51"/>
        <v>0</v>
      </c>
      <c r="K216" s="6">
        <f t="shared" ca="1" si="43"/>
        <v>-5.2897192894844451E-3</v>
      </c>
      <c r="L216" s="6">
        <f t="shared" ca="1" si="52"/>
        <v>2.7981130161543824E-5</v>
      </c>
      <c r="M216" s="6">
        <f t="shared" ca="1" si="44"/>
        <v>7390.5350513813619</v>
      </c>
      <c r="N216" s="6">
        <f t="shared" ca="1" si="45"/>
        <v>64.702552202177941</v>
      </c>
      <c r="O216" s="6">
        <f t="shared" ca="1" si="46"/>
        <v>873.29026312123517</v>
      </c>
      <c r="P216">
        <f t="shared" ca="1" si="53"/>
        <v>5.2897192894844451E-3</v>
      </c>
    </row>
    <row r="217" spans="4:16" x14ac:dyDescent="0.2">
      <c r="D217" s="55">
        <f t="shared" si="42"/>
        <v>0</v>
      </c>
      <c r="E217" s="55">
        <f t="shared" si="42"/>
        <v>0</v>
      </c>
      <c r="F217" s="6">
        <f t="shared" si="47"/>
        <v>0</v>
      </c>
      <c r="G217" s="6">
        <f t="shared" si="48"/>
        <v>0</v>
      </c>
      <c r="H217" s="6">
        <f t="shared" si="49"/>
        <v>0</v>
      </c>
      <c r="I217" s="6">
        <f t="shared" si="50"/>
        <v>0</v>
      </c>
      <c r="J217" s="6">
        <f t="shared" si="51"/>
        <v>0</v>
      </c>
      <c r="K217" s="6">
        <f t="shared" ca="1" si="43"/>
        <v>-5.2897192894844451E-3</v>
      </c>
      <c r="L217" s="6">
        <f t="shared" ca="1" si="52"/>
        <v>2.7981130161543824E-5</v>
      </c>
      <c r="M217" s="6">
        <f t="shared" ca="1" si="44"/>
        <v>7390.5350513813619</v>
      </c>
      <c r="N217" s="6">
        <f t="shared" ca="1" si="45"/>
        <v>64.702552202177941</v>
      </c>
      <c r="O217" s="6">
        <f t="shared" ca="1" si="46"/>
        <v>873.29026312123517</v>
      </c>
      <c r="P217">
        <f t="shared" ca="1" si="53"/>
        <v>5.2897192894844451E-3</v>
      </c>
    </row>
    <row r="218" spans="4:16" x14ac:dyDescent="0.2">
      <c r="D218" s="55">
        <f t="shared" si="42"/>
        <v>0</v>
      </c>
      <c r="E218" s="55">
        <f t="shared" si="42"/>
        <v>0</v>
      </c>
      <c r="F218" s="6">
        <f t="shared" si="47"/>
        <v>0</v>
      </c>
      <c r="G218" s="6">
        <f t="shared" si="48"/>
        <v>0</v>
      </c>
      <c r="H218" s="6">
        <f t="shared" si="49"/>
        <v>0</v>
      </c>
      <c r="I218" s="6">
        <f t="shared" si="50"/>
        <v>0</v>
      </c>
      <c r="J218" s="6">
        <f t="shared" si="51"/>
        <v>0</v>
      </c>
      <c r="K218" s="6">
        <f t="shared" ca="1" si="43"/>
        <v>-5.2897192894844451E-3</v>
      </c>
      <c r="L218" s="6">
        <f t="shared" ca="1" si="52"/>
        <v>2.7981130161543824E-5</v>
      </c>
      <c r="M218" s="6">
        <f t="shared" ca="1" si="44"/>
        <v>7390.5350513813619</v>
      </c>
      <c r="N218" s="6">
        <f t="shared" ca="1" si="45"/>
        <v>64.702552202177941</v>
      </c>
      <c r="O218" s="6">
        <f t="shared" ca="1" si="46"/>
        <v>873.29026312123517</v>
      </c>
      <c r="P218">
        <f t="shared" ca="1" si="53"/>
        <v>5.2897192894844451E-3</v>
      </c>
    </row>
    <row r="219" spans="4:16" x14ac:dyDescent="0.2">
      <c r="D219" s="55">
        <f t="shared" si="42"/>
        <v>0</v>
      </c>
      <c r="E219" s="55">
        <f t="shared" si="42"/>
        <v>0</v>
      </c>
      <c r="F219" s="6">
        <f t="shared" si="47"/>
        <v>0</v>
      </c>
      <c r="G219" s="6">
        <f t="shared" si="48"/>
        <v>0</v>
      </c>
      <c r="H219" s="6">
        <f t="shared" si="49"/>
        <v>0</v>
      </c>
      <c r="I219" s="6">
        <f t="shared" si="50"/>
        <v>0</v>
      </c>
      <c r="J219" s="6">
        <f t="shared" si="51"/>
        <v>0</v>
      </c>
      <c r="K219" s="6">
        <f t="shared" ca="1" si="43"/>
        <v>-5.2897192894844451E-3</v>
      </c>
      <c r="L219" s="6">
        <f t="shared" ca="1" si="52"/>
        <v>2.7981130161543824E-5</v>
      </c>
      <c r="M219" s="6">
        <f t="shared" ca="1" si="44"/>
        <v>7390.5350513813619</v>
      </c>
      <c r="N219" s="6">
        <f t="shared" ca="1" si="45"/>
        <v>64.702552202177941</v>
      </c>
      <c r="O219" s="6">
        <f t="shared" ca="1" si="46"/>
        <v>873.29026312123517</v>
      </c>
      <c r="P219">
        <f t="shared" ca="1" si="53"/>
        <v>5.2897192894844451E-3</v>
      </c>
    </row>
    <row r="220" spans="4:16" x14ac:dyDescent="0.2">
      <c r="D220" s="55">
        <f t="shared" si="42"/>
        <v>0</v>
      </c>
      <c r="E220" s="55">
        <f t="shared" si="42"/>
        <v>0</v>
      </c>
      <c r="F220" s="6">
        <f t="shared" si="47"/>
        <v>0</v>
      </c>
      <c r="G220" s="6">
        <f t="shared" si="48"/>
        <v>0</v>
      </c>
      <c r="H220" s="6">
        <f t="shared" si="49"/>
        <v>0</v>
      </c>
      <c r="I220" s="6">
        <f t="shared" si="50"/>
        <v>0</v>
      </c>
      <c r="J220" s="6">
        <f t="shared" si="51"/>
        <v>0</v>
      </c>
      <c r="K220" s="6">
        <f t="shared" ca="1" si="43"/>
        <v>-5.2897192894844451E-3</v>
      </c>
      <c r="L220" s="6">
        <f t="shared" ca="1" si="52"/>
        <v>2.7981130161543824E-5</v>
      </c>
      <c r="M220" s="6">
        <f t="shared" ca="1" si="44"/>
        <v>7390.5350513813619</v>
      </c>
      <c r="N220" s="6">
        <f t="shared" ca="1" si="45"/>
        <v>64.702552202177941</v>
      </c>
      <c r="O220" s="6">
        <f t="shared" ca="1" si="46"/>
        <v>873.29026312123517</v>
      </c>
      <c r="P220">
        <f t="shared" ca="1" si="53"/>
        <v>5.2897192894844451E-3</v>
      </c>
    </row>
    <row r="221" spans="4:16" x14ac:dyDescent="0.2">
      <c r="D221" s="55">
        <f t="shared" si="42"/>
        <v>0</v>
      </c>
      <c r="E221" s="55">
        <f t="shared" si="42"/>
        <v>0</v>
      </c>
      <c r="F221" s="6">
        <f t="shared" si="47"/>
        <v>0</v>
      </c>
      <c r="G221" s="6">
        <f t="shared" si="48"/>
        <v>0</v>
      </c>
      <c r="H221" s="6">
        <f t="shared" si="49"/>
        <v>0</v>
      </c>
      <c r="I221" s="6">
        <f t="shared" si="50"/>
        <v>0</v>
      </c>
      <c r="J221" s="6">
        <f t="shared" si="51"/>
        <v>0</v>
      </c>
      <c r="K221" s="6">
        <f t="shared" ca="1" si="43"/>
        <v>-5.2897192894844451E-3</v>
      </c>
      <c r="L221" s="6">
        <f t="shared" ca="1" si="52"/>
        <v>2.7981130161543824E-5</v>
      </c>
      <c r="M221" s="6">
        <f t="shared" ca="1" si="44"/>
        <v>7390.5350513813619</v>
      </c>
      <c r="N221" s="6">
        <f t="shared" ca="1" si="45"/>
        <v>64.702552202177941</v>
      </c>
      <c r="O221" s="6">
        <f t="shared" ca="1" si="46"/>
        <v>873.29026312123517</v>
      </c>
      <c r="P221">
        <f t="shared" ca="1" si="53"/>
        <v>5.2897192894844451E-3</v>
      </c>
    </row>
    <row r="222" spans="4:16" x14ac:dyDescent="0.2">
      <c r="D222" s="55">
        <f t="shared" si="42"/>
        <v>0</v>
      </c>
      <c r="E222" s="55">
        <f t="shared" si="42"/>
        <v>0</v>
      </c>
      <c r="F222" s="6">
        <f t="shared" si="47"/>
        <v>0</v>
      </c>
      <c r="G222" s="6">
        <f t="shared" si="48"/>
        <v>0</v>
      </c>
      <c r="H222" s="6">
        <f t="shared" si="49"/>
        <v>0</v>
      </c>
      <c r="I222" s="6">
        <f t="shared" si="50"/>
        <v>0</v>
      </c>
      <c r="J222" s="6">
        <f t="shared" si="51"/>
        <v>0</v>
      </c>
      <c r="K222" s="6">
        <f t="shared" ca="1" si="43"/>
        <v>-5.2897192894844451E-3</v>
      </c>
      <c r="L222" s="6">
        <f t="shared" ca="1" si="52"/>
        <v>2.7981130161543824E-5</v>
      </c>
      <c r="M222" s="6">
        <f t="shared" ca="1" si="44"/>
        <v>7390.5350513813619</v>
      </c>
      <c r="N222" s="6">
        <f t="shared" ca="1" si="45"/>
        <v>64.702552202177941</v>
      </c>
      <c r="O222" s="6">
        <f t="shared" ca="1" si="46"/>
        <v>873.29026312123517</v>
      </c>
      <c r="P222">
        <f t="shared" ca="1" si="53"/>
        <v>5.2897192894844451E-3</v>
      </c>
    </row>
    <row r="223" spans="4:16" x14ac:dyDescent="0.2">
      <c r="D223" s="55">
        <f t="shared" si="42"/>
        <v>0</v>
      </c>
      <c r="E223" s="55">
        <f t="shared" si="42"/>
        <v>0</v>
      </c>
      <c r="F223" s="6">
        <f t="shared" si="47"/>
        <v>0</v>
      </c>
      <c r="G223" s="6">
        <f t="shared" si="48"/>
        <v>0</v>
      </c>
      <c r="H223" s="6">
        <f t="shared" si="49"/>
        <v>0</v>
      </c>
      <c r="I223" s="6">
        <f t="shared" si="50"/>
        <v>0</v>
      </c>
      <c r="J223" s="6">
        <f t="shared" si="51"/>
        <v>0</v>
      </c>
      <c r="K223" s="6">
        <f t="shared" ca="1" si="43"/>
        <v>-5.2897192894844451E-3</v>
      </c>
      <c r="L223" s="6">
        <f t="shared" ca="1" si="52"/>
        <v>2.7981130161543824E-5</v>
      </c>
      <c r="M223" s="6">
        <f t="shared" ca="1" si="44"/>
        <v>7390.5350513813619</v>
      </c>
      <c r="N223" s="6">
        <f t="shared" ca="1" si="45"/>
        <v>64.702552202177941</v>
      </c>
      <c r="O223" s="6">
        <f t="shared" ca="1" si="46"/>
        <v>873.29026312123517</v>
      </c>
      <c r="P223">
        <f t="shared" ca="1" si="53"/>
        <v>5.2897192894844451E-3</v>
      </c>
    </row>
    <row r="224" spans="4:16" x14ac:dyDescent="0.2">
      <c r="D224" s="55">
        <f t="shared" si="42"/>
        <v>0</v>
      </c>
      <c r="E224" s="55">
        <f t="shared" si="42"/>
        <v>0</v>
      </c>
      <c r="F224" s="6">
        <f t="shared" si="47"/>
        <v>0</v>
      </c>
      <c r="G224" s="6">
        <f t="shared" si="48"/>
        <v>0</v>
      </c>
      <c r="H224" s="6">
        <f t="shared" si="49"/>
        <v>0</v>
      </c>
      <c r="I224" s="6">
        <f t="shared" si="50"/>
        <v>0</v>
      </c>
      <c r="J224" s="6">
        <f t="shared" si="51"/>
        <v>0</v>
      </c>
      <c r="K224" s="6">
        <f t="shared" ca="1" si="43"/>
        <v>-5.2897192894844451E-3</v>
      </c>
      <c r="L224" s="6">
        <f t="shared" ca="1" si="52"/>
        <v>2.7981130161543824E-5</v>
      </c>
      <c r="M224" s="6">
        <f t="shared" ca="1" si="44"/>
        <v>7390.5350513813619</v>
      </c>
      <c r="N224" s="6">
        <f t="shared" ca="1" si="45"/>
        <v>64.702552202177941</v>
      </c>
      <c r="O224" s="6">
        <f t="shared" ca="1" si="46"/>
        <v>873.29026312123517</v>
      </c>
      <c r="P224">
        <f t="shared" ca="1" si="53"/>
        <v>5.2897192894844451E-3</v>
      </c>
    </row>
    <row r="225" spans="4:16" x14ac:dyDescent="0.2">
      <c r="D225" s="55">
        <f t="shared" si="42"/>
        <v>0</v>
      </c>
      <c r="E225" s="55">
        <f t="shared" si="42"/>
        <v>0</v>
      </c>
      <c r="F225" s="6">
        <f t="shared" si="47"/>
        <v>0</v>
      </c>
      <c r="G225" s="6">
        <f t="shared" si="48"/>
        <v>0</v>
      </c>
      <c r="H225" s="6">
        <f t="shared" si="49"/>
        <v>0</v>
      </c>
      <c r="I225" s="6">
        <f t="shared" si="50"/>
        <v>0</v>
      </c>
      <c r="J225" s="6">
        <f t="shared" si="51"/>
        <v>0</v>
      </c>
      <c r="K225" s="6">
        <f t="shared" ca="1" si="43"/>
        <v>-5.2897192894844451E-3</v>
      </c>
      <c r="L225" s="6">
        <f t="shared" ca="1" si="52"/>
        <v>2.7981130161543824E-5</v>
      </c>
      <c r="M225" s="6">
        <f t="shared" ca="1" si="44"/>
        <v>7390.5350513813619</v>
      </c>
      <c r="N225" s="6">
        <f t="shared" ca="1" si="45"/>
        <v>64.702552202177941</v>
      </c>
      <c r="O225" s="6">
        <f t="shared" ca="1" si="46"/>
        <v>873.29026312123517</v>
      </c>
      <c r="P225">
        <f t="shared" ca="1" si="53"/>
        <v>5.2897192894844451E-3</v>
      </c>
    </row>
    <row r="226" spans="4:16" x14ac:dyDescent="0.2">
      <c r="D226" s="55">
        <f t="shared" si="42"/>
        <v>0</v>
      </c>
      <c r="E226" s="55">
        <f t="shared" si="42"/>
        <v>0</v>
      </c>
      <c r="F226" s="6">
        <f t="shared" si="47"/>
        <v>0</v>
      </c>
      <c r="G226" s="6">
        <f t="shared" si="48"/>
        <v>0</v>
      </c>
      <c r="H226" s="6">
        <f t="shared" si="49"/>
        <v>0</v>
      </c>
      <c r="I226" s="6">
        <f t="shared" si="50"/>
        <v>0</v>
      </c>
      <c r="J226" s="6">
        <f t="shared" si="51"/>
        <v>0</v>
      </c>
      <c r="K226" s="6">
        <f t="shared" ca="1" si="43"/>
        <v>-5.2897192894844451E-3</v>
      </c>
      <c r="L226" s="6">
        <f t="shared" ca="1" si="52"/>
        <v>2.7981130161543824E-5</v>
      </c>
      <c r="M226" s="6">
        <f t="shared" ca="1" si="44"/>
        <v>7390.5350513813619</v>
      </c>
      <c r="N226" s="6">
        <f t="shared" ca="1" si="45"/>
        <v>64.702552202177941</v>
      </c>
      <c r="O226" s="6">
        <f t="shared" ca="1" si="46"/>
        <v>873.29026312123517</v>
      </c>
      <c r="P226">
        <f t="shared" ca="1" si="53"/>
        <v>5.2897192894844451E-3</v>
      </c>
    </row>
    <row r="227" spans="4:16" x14ac:dyDescent="0.2">
      <c r="D227" s="55">
        <f t="shared" si="42"/>
        <v>0</v>
      </c>
      <c r="E227" s="55">
        <f t="shared" si="42"/>
        <v>0</v>
      </c>
      <c r="F227" s="6">
        <f t="shared" si="47"/>
        <v>0</v>
      </c>
      <c r="G227" s="6">
        <f t="shared" si="48"/>
        <v>0</v>
      </c>
      <c r="H227" s="6">
        <f t="shared" si="49"/>
        <v>0</v>
      </c>
      <c r="I227" s="6">
        <f t="shared" si="50"/>
        <v>0</v>
      </c>
      <c r="J227" s="6">
        <f t="shared" si="51"/>
        <v>0</v>
      </c>
      <c r="K227" s="6">
        <f t="shared" ca="1" si="43"/>
        <v>-5.2897192894844451E-3</v>
      </c>
      <c r="L227" s="6">
        <f t="shared" ca="1" si="52"/>
        <v>2.7981130161543824E-5</v>
      </c>
      <c r="M227" s="6">
        <f t="shared" ca="1" si="44"/>
        <v>7390.5350513813619</v>
      </c>
      <c r="N227" s="6">
        <f t="shared" ca="1" si="45"/>
        <v>64.702552202177941</v>
      </c>
      <c r="O227" s="6">
        <f t="shared" ca="1" si="46"/>
        <v>873.29026312123517</v>
      </c>
      <c r="P227">
        <f t="shared" ca="1" si="53"/>
        <v>5.2897192894844451E-3</v>
      </c>
    </row>
    <row r="228" spans="4:16" x14ac:dyDescent="0.2">
      <c r="D228" s="55">
        <f t="shared" si="42"/>
        <v>0</v>
      </c>
      <c r="E228" s="55">
        <f t="shared" si="42"/>
        <v>0</v>
      </c>
      <c r="F228" s="6">
        <f t="shared" si="47"/>
        <v>0</v>
      </c>
      <c r="G228" s="6">
        <f t="shared" si="48"/>
        <v>0</v>
      </c>
      <c r="H228" s="6">
        <f t="shared" si="49"/>
        <v>0</v>
      </c>
      <c r="I228" s="6">
        <f t="shared" si="50"/>
        <v>0</v>
      </c>
      <c r="J228" s="6">
        <f t="shared" si="51"/>
        <v>0</v>
      </c>
      <c r="K228" s="6">
        <f t="shared" ca="1" si="43"/>
        <v>-5.2897192894844451E-3</v>
      </c>
      <c r="L228" s="6">
        <f t="shared" ca="1" si="52"/>
        <v>2.7981130161543824E-5</v>
      </c>
      <c r="M228" s="6">
        <f t="shared" ca="1" si="44"/>
        <v>7390.5350513813619</v>
      </c>
      <c r="N228" s="6">
        <f t="shared" ca="1" si="45"/>
        <v>64.702552202177941</v>
      </c>
      <c r="O228" s="6">
        <f t="shared" ca="1" si="46"/>
        <v>873.29026312123517</v>
      </c>
      <c r="P228">
        <f t="shared" ca="1" si="53"/>
        <v>5.2897192894844451E-3</v>
      </c>
    </row>
    <row r="229" spans="4:16" x14ac:dyDescent="0.2">
      <c r="D229" s="55">
        <f t="shared" si="42"/>
        <v>0</v>
      </c>
      <c r="E229" s="55">
        <f t="shared" si="42"/>
        <v>0</v>
      </c>
      <c r="F229" s="6">
        <f t="shared" si="47"/>
        <v>0</v>
      </c>
      <c r="G229" s="6">
        <f t="shared" si="48"/>
        <v>0</v>
      </c>
      <c r="H229" s="6">
        <f t="shared" si="49"/>
        <v>0</v>
      </c>
      <c r="I229" s="6">
        <f t="shared" si="50"/>
        <v>0</v>
      </c>
      <c r="J229" s="6">
        <f t="shared" si="51"/>
        <v>0</v>
      </c>
      <c r="K229" s="6">
        <f t="shared" ca="1" si="43"/>
        <v>-5.2897192894844451E-3</v>
      </c>
      <c r="L229" s="6">
        <f t="shared" ca="1" si="52"/>
        <v>2.7981130161543824E-5</v>
      </c>
      <c r="M229" s="6">
        <f t="shared" ca="1" si="44"/>
        <v>7390.5350513813619</v>
      </c>
      <c r="N229" s="6">
        <f t="shared" ca="1" si="45"/>
        <v>64.702552202177941</v>
      </c>
      <c r="O229" s="6">
        <f t="shared" ca="1" si="46"/>
        <v>873.29026312123517</v>
      </c>
      <c r="P229">
        <f t="shared" ca="1" si="53"/>
        <v>5.2897192894844451E-3</v>
      </c>
    </row>
    <row r="230" spans="4:16" x14ac:dyDescent="0.2">
      <c r="D230" s="55">
        <f t="shared" si="42"/>
        <v>0</v>
      </c>
      <c r="E230" s="55">
        <f t="shared" si="42"/>
        <v>0</v>
      </c>
      <c r="F230" s="6">
        <f t="shared" si="47"/>
        <v>0</v>
      </c>
      <c r="G230" s="6">
        <f t="shared" si="48"/>
        <v>0</v>
      </c>
      <c r="H230" s="6">
        <f t="shared" si="49"/>
        <v>0</v>
      </c>
      <c r="I230" s="6">
        <f t="shared" si="50"/>
        <v>0</v>
      </c>
      <c r="J230" s="6">
        <f t="shared" si="51"/>
        <v>0</v>
      </c>
      <c r="K230" s="6">
        <f t="shared" ca="1" si="43"/>
        <v>-5.2897192894844451E-3</v>
      </c>
      <c r="L230" s="6">
        <f t="shared" ca="1" si="52"/>
        <v>2.7981130161543824E-5</v>
      </c>
      <c r="M230" s="6">
        <f t="shared" ca="1" si="44"/>
        <v>7390.5350513813619</v>
      </c>
      <c r="N230" s="6">
        <f t="shared" ca="1" si="45"/>
        <v>64.702552202177941</v>
      </c>
      <c r="O230" s="6">
        <f t="shared" ca="1" si="46"/>
        <v>873.29026312123517</v>
      </c>
      <c r="P230">
        <f t="shared" ca="1" si="53"/>
        <v>5.2897192894844451E-3</v>
      </c>
    </row>
    <row r="231" spans="4:16" x14ac:dyDescent="0.2">
      <c r="D231" s="55">
        <f t="shared" si="42"/>
        <v>0</v>
      </c>
      <c r="E231" s="55">
        <f t="shared" si="42"/>
        <v>0</v>
      </c>
      <c r="F231" s="6">
        <f t="shared" si="47"/>
        <v>0</v>
      </c>
      <c r="G231" s="6">
        <f t="shared" si="48"/>
        <v>0</v>
      </c>
      <c r="H231" s="6">
        <f t="shared" si="49"/>
        <v>0</v>
      </c>
      <c r="I231" s="6">
        <f t="shared" si="50"/>
        <v>0</v>
      </c>
      <c r="J231" s="6">
        <f t="shared" si="51"/>
        <v>0</v>
      </c>
      <c r="K231" s="6">
        <f t="shared" ca="1" si="43"/>
        <v>-5.2897192894844451E-3</v>
      </c>
      <c r="L231" s="6">
        <f t="shared" ca="1" si="52"/>
        <v>2.7981130161543824E-5</v>
      </c>
      <c r="M231" s="6">
        <f t="shared" ca="1" si="44"/>
        <v>7390.5350513813619</v>
      </c>
      <c r="N231" s="6">
        <f t="shared" ca="1" si="45"/>
        <v>64.702552202177941</v>
      </c>
      <c r="O231" s="6">
        <f t="shared" ca="1" si="46"/>
        <v>873.29026312123517</v>
      </c>
      <c r="P231">
        <f t="shared" ca="1" si="53"/>
        <v>5.2897192894844451E-3</v>
      </c>
    </row>
    <row r="232" spans="4:16" x14ac:dyDescent="0.2">
      <c r="D232" s="55">
        <f t="shared" si="42"/>
        <v>0</v>
      </c>
      <c r="E232" s="55">
        <f t="shared" si="42"/>
        <v>0</v>
      </c>
      <c r="F232" s="6">
        <f t="shared" si="47"/>
        <v>0</v>
      </c>
      <c r="G232" s="6">
        <f t="shared" si="48"/>
        <v>0</v>
      </c>
      <c r="H232" s="6">
        <f t="shared" si="49"/>
        <v>0</v>
      </c>
      <c r="I232" s="6">
        <f t="shared" si="50"/>
        <v>0</v>
      </c>
      <c r="J232" s="6">
        <f t="shared" si="51"/>
        <v>0</v>
      </c>
      <c r="K232" s="6">
        <f t="shared" ca="1" si="43"/>
        <v>-5.2897192894844451E-3</v>
      </c>
      <c r="L232" s="6">
        <f t="shared" ca="1" si="52"/>
        <v>2.7981130161543824E-5</v>
      </c>
      <c r="M232" s="6">
        <f t="shared" ca="1" si="44"/>
        <v>7390.5350513813619</v>
      </c>
      <c r="N232" s="6">
        <f t="shared" ca="1" si="45"/>
        <v>64.702552202177941</v>
      </c>
      <c r="O232" s="6">
        <f t="shared" ca="1" si="46"/>
        <v>873.29026312123517</v>
      </c>
      <c r="P232">
        <f t="shared" ca="1" si="53"/>
        <v>5.2897192894844451E-3</v>
      </c>
    </row>
    <row r="233" spans="4:16" x14ac:dyDescent="0.2">
      <c r="D233" s="55">
        <f t="shared" si="42"/>
        <v>0</v>
      </c>
      <c r="E233" s="55">
        <f t="shared" si="42"/>
        <v>0</v>
      </c>
      <c r="F233" s="6">
        <f t="shared" si="47"/>
        <v>0</v>
      </c>
      <c r="G233" s="6">
        <f t="shared" si="48"/>
        <v>0</v>
      </c>
      <c r="H233" s="6">
        <f t="shared" si="49"/>
        <v>0</v>
      </c>
      <c r="I233" s="6">
        <f t="shared" si="50"/>
        <v>0</v>
      </c>
      <c r="J233" s="6">
        <f t="shared" si="51"/>
        <v>0</v>
      </c>
      <c r="K233" s="6">
        <f t="shared" ca="1" si="43"/>
        <v>-5.2897192894844451E-3</v>
      </c>
      <c r="L233" s="6">
        <f t="shared" ca="1" si="52"/>
        <v>2.7981130161543824E-5</v>
      </c>
      <c r="M233" s="6">
        <f t="shared" ca="1" si="44"/>
        <v>7390.5350513813619</v>
      </c>
      <c r="N233" s="6">
        <f t="shared" ca="1" si="45"/>
        <v>64.702552202177941</v>
      </c>
      <c r="O233" s="6">
        <f t="shared" ca="1" si="46"/>
        <v>873.29026312123517</v>
      </c>
      <c r="P233">
        <f t="shared" ca="1" si="53"/>
        <v>5.2897192894844451E-3</v>
      </c>
    </row>
    <row r="234" spans="4:16" x14ac:dyDescent="0.2">
      <c r="D234" s="55">
        <f t="shared" si="42"/>
        <v>0</v>
      </c>
      <c r="E234" s="55">
        <f t="shared" si="42"/>
        <v>0</v>
      </c>
      <c r="F234" s="6">
        <f t="shared" si="47"/>
        <v>0</v>
      </c>
      <c r="G234" s="6">
        <f t="shared" si="48"/>
        <v>0</v>
      </c>
      <c r="H234" s="6">
        <f t="shared" si="49"/>
        <v>0</v>
      </c>
      <c r="I234" s="6">
        <f t="shared" si="50"/>
        <v>0</v>
      </c>
      <c r="J234" s="6">
        <f t="shared" si="51"/>
        <v>0</v>
      </c>
      <c r="K234" s="6">
        <f t="shared" ca="1" si="43"/>
        <v>-5.2897192894844451E-3</v>
      </c>
      <c r="L234" s="6">
        <f t="shared" ca="1" si="52"/>
        <v>2.7981130161543824E-5</v>
      </c>
      <c r="M234" s="6">
        <f t="shared" ca="1" si="44"/>
        <v>7390.5350513813619</v>
      </c>
      <c r="N234" s="6">
        <f t="shared" ca="1" si="45"/>
        <v>64.702552202177941</v>
      </c>
      <c r="O234" s="6">
        <f t="shared" ca="1" si="46"/>
        <v>873.29026312123517</v>
      </c>
      <c r="P234">
        <f t="shared" ca="1" si="53"/>
        <v>5.2897192894844451E-3</v>
      </c>
    </row>
    <row r="235" spans="4:16" x14ac:dyDescent="0.2">
      <c r="D235" s="55">
        <f t="shared" si="42"/>
        <v>0</v>
      </c>
      <c r="E235" s="55">
        <f t="shared" si="42"/>
        <v>0</v>
      </c>
      <c r="F235" s="6">
        <f t="shared" si="47"/>
        <v>0</v>
      </c>
      <c r="G235" s="6">
        <f t="shared" si="48"/>
        <v>0</v>
      </c>
      <c r="H235" s="6">
        <f t="shared" si="49"/>
        <v>0</v>
      </c>
      <c r="I235" s="6">
        <f t="shared" si="50"/>
        <v>0</v>
      </c>
      <c r="J235" s="6">
        <f t="shared" si="51"/>
        <v>0</v>
      </c>
      <c r="K235" s="6">
        <f t="shared" ca="1" si="43"/>
        <v>-5.2897192894844451E-3</v>
      </c>
      <c r="L235" s="6">
        <f t="shared" ca="1" si="52"/>
        <v>2.7981130161543824E-5</v>
      </c>
      <c r="M235" s="6">
        <f t="shared" ca="1" si="44"/>
        <v>7390.5350513813619</v>
      </c>
      <c r="N235" s="6">
        <f t="shared" ca="1" si="45"/>
        <v>64.702552202177941</v>
      </c>
      <c r="O235" s="6">
        <f t="shared" ca="1" si="46"/>
        <v>873.29026312123517</v>
      </c>
      <c r="P235">
        <f t="shared" ca="1" si="53"/>
        <v>5.2897192894844451E-3</v>
      </c>
    </row>
    <row r="236" spans="4:16" x14ac:dyDescent="0.2">
      <c r="D236" s="55">
        <f t="shared" si="42"/>
        <v>0</v>
      </c>
      <c r="E236" s="55">
        <f t="shared" si="42"/>
        <v>0</v>
      </c>
      <c r="F236" s="6">
        <f t="shared" si="47"/>
        <v>0</v>
      </c>
      <c r="G236" s="6">
        <f t="shared" si="48"/>
        <v>0</v>
      </c>
      <c r="H236" s="6">
        <f t="shared" si="49"/>
        <v>0</v>
      </c>
      <c r="I236" s="6">
        <f t="shared" si="50"/>
        <v>0</v>
      </c>
      <c r="J236" s="6">
        <f t="shared" si="51"/>
        <v>0</v>
      </c>
      <c r="K236" s="6">
        <f t="shared" ca="1" si="43"/>
        <v>-5.2897192894844451E-3</v>
      </c>
      <c r="L236" s="6">
        <f t="shared" ca="1" si="52"/>
        <v>2.7981130161543824E-5</v>
      </c>
      <c r="M236" s="6">
        <f t="shared" ca="1" si="44"/>
        <v>7390.5350513813619</v>
      </c>
      <c r="N236" s="6">
        <f t="shared" ca="1" si="45"/>
        <v>64.702552202177941</v>
      </c>
      <c r="O236" s="6">
        <f t="shared" ca="1" si="46"/>
        <v>873.29026312123517</v>
      </c>
      <c r="P236">
        <f t="shared" ca="1" si="53"/>
        <v>5.2897192894844451E-3</v>
      </c>
    </row>
    <row r="237" spans="4:16" x14ac:dyDescent="0.2">
      <c r="D237" s="55">
        <f t="shared" si="42"/>
        <v>0</v>
      </c>
      <c r="E237" s="55">
        <f t="shared" si="42"/>
        <v>0</v>
      </c>
      <c r="F237" s="6">
        <f t="shared" si="47"/>
        <v>0</v>
      </c>
      <c r="G237" s="6">
        <f t="shared" si="48"/>
        <v>0</v>
      </c>
      <c r="H237" s="6">
        <f t="shared" si="49"/>
        <v>0</v>
      </c>
      <c r="I237" s="6">
        <f t="shared" si="50"/>
        <v>0</v>
      </c>
      <c r="J237" s="6">
        <f t="shared" si="51"/>
        <v>0</v>
      </c>
      <c r="K237" s="6">
        <f t="shared" ca="1" si="43"/>
        <v>-5.2897192894844451E-3</v>
      </c>
      <c r="L237" s="6">
        <f t="shared" ca="1" si="52"/>
        <v>2.7981130161543824E-5</v>
      </c>
      <c r="M237" s="6">
        <f t="shared" ca="1" si="44"/>
        <v>7390.5350513813619</v>
      </c>
      <c r="N237" s="6">
        <f t="shared" ca="1" si="45"/>
        <v>64.702552202177941</v>
      </c>
      <c r="O237" s="6">
        <f t="shared" ca="1" si="46"/>
        <v>873.29026312123517</v>
      </c>
      <c r="P237">
        <f t="shared" ca="1" si="53"/>
        <v>5.2897192894844451E-3</v>
      </c>
    </row>
    <row r="238" spans="4:16" x14ac:dyDescent="0.2">
      <c r="D238" s="55">
        <f t="shared" si="42"/>
        <v>0</v>
      </c>
      <c r="E238" s="55">
        <f t="shared" si="42"/>
        <v>0</v>
      </c>
      <c r="F238" s="6">
        <f t="shared" si="47"/>
        <v>0</v>
      </c>
      <c r="G238" s="6">
        <f t="shared" si="48"/>
        <v>0</v>
      </c>
      <c r="H238" s="6">
        <f t="shared" si="49"/>
        <v>0</v>
      </c>
      <c r="I238" s="6">
        <f t="shared" si="50"/>
        <v>0</v>
      </c>
      <c r="J238" s="6">
        <f t="shared" si="51"/>
        <v>0</v>
      </c>
      <c r="K238" s="6">
        <f t="shared" ca="1" si="43"/>
        <v>-5.2897192894844451E-3</v>
      </c>
      <c r="L238" s="6">
        <f t="shared" ca="1" si="52"/>
        <v>2.7981130161543824E-5</v>
      </c>
      <c r="M238" s="6">
        <f t="shared" ca="1" si="44"/>
        <v>7390.5350513813619</v>
      </c>
      <c r="N238" s="6">
        <f t="shared" ca="1" si="45"/>
        <v>64.702552202177941</v>
      </c>
      <c r="O238" s="6">
        <f t="shared" ca="1" si="46"/>
        <v>873.29026312123517</v>
      </c>
      <c r="P238">
        <f t="shared" ca="1" si="53"/>
        <v>5.2897192894844451E-3</v>
      </c>
    </row>
    <row r="239" spans="4:16" x14ac:dyDescent="0.2">
      <c r="D239" s="55">
        <f t="shared" si="42"/>
        <v>0</v>
      </c>
      <c r="E239" s="55">
        <f t="shared" si="42"/>
        <v>0</v>
      </c>
      <c r="F239" s="6">
        <f t="shared" si="47"/>
        <v>0</v>
      </c>
      <c r="G239" s="6">
        <f t="shared" si="48"/>
        <v>0</v>
      </c>
      <c r="H239" s="6">
        <f t="shared" si="49"/>
        <v>0</v>
      </c>
      <c r="I239" s="6">
        <f t="shared" si="50"/>
        <v>0</v>
      </c>
      <c r="J239" s="6">
        <f t="shared" si="51"/>
        <v>0</v>
      </c>
      <c r="K239" s="6">
        <f t="shared" ca="1" si="43"/>
        <v>-5.2897192894844451E-3</v>
      </c>
      <c r="L239" s="6">
        <f t="shared" ca="1" si="52"/>
        <v>2.7981130161543824E-5</v>
      </c>
      <c r="M239" s="6">
        <f t="shared" ca="1" si="44"/>
        <v>7390.5350513813619</v>
      </c>
      <c r="N239" s="6">
        <f t="shared" ca="1" si="45"/>
        <v>64.702552202177941</v>
      </c>
      <c r="O239" s="6">
        <f t="shared" ca="1" si="46"/>
        <v>873.29026312123517</v>
      </c>
      <c r="P239">
        <f t="shared" ca="1" si="53"/>
        <v>5.2897192894844451E-3</v>
      </c>
    </row>
    <row r="240" spans="4:16" x14ac:dyDescent="0.2">
      <c r="D240" s="55">
        <f t="shared" si="42"/>
        <v>0</v>
      </c>
      <c r="E240" s="55">
        <f t="shared" si="42"/>
        <v>0</v>
      </c>
      <c r="F240" s="6">
        <f t="shared" si="47"/>
        <v>0</v>
      </c>
      <c r="G240" s="6">
        <f t="shared" si="48"/>
        <v>0</v>
      </c>
      <c r="H240" s="6">
        <f t="shared" si="49"/>
        <v>0</v>
      </c>
      <c r="I240" s="6">
        <f t="shared" si="50"/>
        <v>0</v>
      </c>
      <c r="J240" s="6">
        <f t="shared" si="51"/>
        <v>0</v>
      </c>
      <c r="K240" s="6">
        <f t="shared" ca="1" si="43"/>
        <v>-5.2897192894844451E-3</v>
      </c>
      <c r="L240" s="6">
        <f t="shared" ca="1" si="52"/>
        <v>2.7981130161543824E-5</v>
      </c>
      <c r="M240" s="6">
        <f t="shared" ca="1" si="44"/>
        <v>7390.5350513813619</v>
      </c>
      <c r="N240" s="6">
        <f t="shared" ca="1" si="45"/>
        <v>64.702552202177941</v>
      </c>
      <c r="O240" s="6">
        <f t="shared" ca="1" si="46"/>
        <v>873.29026312123517</v>
      </c>
      <c r="P240">
        <f t="shared" ca="1" si="53"/>
        <v>5.2897192894844451E-3</v>
      </c>
    </row>
    <row r="241" spans="4:16" x14ac:dyDescent="0.2">
      <c r="D241" s="55">
        <f t="shared" si="42"/>
        <v>0</v>
      </c>
      <c r="E241" s="55">
        <f t="shared" si="42"/>
        <v>0</v>
      </c>
      <c r="F241" s="6">
        <f t="shared" si="47"/>
        <v>0</v>
      </c>
      <c r="G241" s="6">
        <f t="shared" si="48"/>
        <v>0</v>
      </c>
      <c r="H241" s="6">
        <f t="shared" si="49"/>
        <v>0</v>
      </c>
      <c r="I241" s="6">
        <f t="shared" si="50"/>
        <v>0</v>
      </c>
      <c r="J241" s="6">
        <f t="shared" si="51"/>
        <v>0</v>
      </c>
      <c r="K241" s="6">
        <f t="shared" ca="1" si="43"/>
        <v>-5.2897192894844451E-3</v>
      </c>
      <c r="L241" s="6">
        <f t="shared" ca="1" si="52"/>
        <v>2.7981130161543824E-5</v>
      </c>
      <c r="M241" s="6">
        <f t="shared" ca="1" si="44"/>
        <v>7390.5350513813619</v>
      </c>
      <c r="N241" s="6">
        <f t="shared" ca="1" si="45"/>
        <v>64.702552202177941</v>
      </c>
      <c r="O241" s="6">
        <f t="shared" ca="1" si="46"/>
        <v>873.29026312123517</v>
      </c>
      <c r="P241">
        <f t="shared" ca="1" si="53"/>
        <v>5.2897192894844451E-3</v>
      </c>
    </row>
    <row r="242" spans="4:16" x14ac:dyDescent="0.2">
      <c r="D242" s="55">
        <f t="shared" si="42"/>
        <v>0</v>
      </c>
      <c r="E242" s="55">
        <f t="shared" si="42"/>
        <v>0</v>
      </c>
      <c r="F242" s="6">
        <f t="shared" si="47"/>
        <v>0</v>
      </c>
      <c r="G242" s="6">
        <f t="shared" si="48"/>
        <v>0</v>
      </c>
      <c r="H242" s="6">
        <f t="shared" si="49"/>
        <v>0</v>
      </c>
      <c r="I242" s="6">
        <f t="shared" si="50"/>
        <v>0</v>
      </c>
      <c r="J242" s="6">
        <f t="shared" si="51"/>
        <v>0</v>
      </c>
      <c r="K242" s="6">
        <f t="shared" ca="1" si="43"/>
        <v>-5.2897192894844451E-3</v>
      </c>
      <c r="L242" s="6">
        <f t="shared" ca="1" si="52"/>
        <v>2.7981130161543824E-5</v>
      </c>
      <c r="M242" s="6">
        <f t="shared" ca="1" si="44"/>
        <v>7390.5350513813619</v>
      </c>
      <c r="N242" s="6">
        <f t="shared" ca="1" si="45"/>
        <v>64.702552202177941</v>
      </c>
      <c r="O242" s="6">
        <f t="shared" ca="1" si="46"/>
        <v>873.29026312123517</v>
      </c>
      <c r="P242">
        <f t="shared" ca="1" si="53"/>
        <v>5.2897192894844451E-3</v>
      </c>
    </row>
    <row r="243" spans="4:16" x14ac:dyDescent="0.2">
      <c r="D243" s="55">
        <f t="shared" si="42"/>
        <v>0</v>
      </c>
      <c r="E243" s="55">
        <f t="shared" si="42"/>
        <v>0</v>
      </c>
      <c r="F243" s="6">
        <f t="shared" si="47"/>
        <v>0</v>
      </c>
      <c r="G243" s="6">
        <f t="shared" si="48"/>
        <v>0</v>
      </c>
      <c r="H243" s="6">
        <f t="shared" si="49"/>
        <v>0</v>
      </c>
      <c r="I243" s="6">
        <f t="shared" si="50"/>
        <v>0</v>
      </c>
      <c r="J243" s="6">
        <f t="shared" si="51"/>
        <v>0</v>
      </c>
      <c r="K243" s="6">
        <f t="shared" ca="1" si="43"/>
        <v>-5.2897192894844451E-3</v>
      </c>
      <c r="L243" s="6">
        <f t="shared" ca="1" si="52"/>
        <v>2.7981130161543824E-5</v>
      </c>
      <c r="M243" s="6">
        <f t="shared" ca="1" si="44"/>
        <v>7390.5350513813619</v>
      </c>
      <c r="N243" s="6">
        <f t="shared" ca="1" si="45"/>
        <v>64.702552202177941</v>
      </c>
      <c r="O243" s="6">
        <f t="shared" ca="1" si="46"/>
        <v>873.29026312123517</v>
      </c>
      <c r="P243">
        <f t="shared" ca="1" si="53"/>
        <v>5.2897192894844451E-3</v>
      </c>
    </row>
    <row r="244" spans="4:16" x14ac:dyDescent="0.2">
      <c r="D244" s="55">
        <f t="shared" si="42"/>
        <v>0</v>
      </c>
      <c r="E244" s="55">
        <f t="shared" si="42"/>
        <v>0</v>
      </c>
      <c r="F244" s="6">
        <f t="shared" si="47"/>
        <v>0</v>
      </c>
      <c r="G244" s="6">
        <f t="shared" si="48"/>
        <v>0</v>
      </c>
      <c r="H244" s="6">
        <f t="shared" si="49"/>
        <v>0</v>
      </c>
      <c r="I244" s="6">
        <f t="shared" si="50"/>
        <v>0</v>
      </c>
      <c r="J244" s="6">
        <f t="shared" si="51"/>
        <v>0</v>
      </c>
      <c r="K244" s="6">
        <f t="shared" ca="1" si="43"/>
        <v>-5.2897192894844451E-3</v>
      </c>
      <c r="L244" s="6">
        <f t="shared" ca="1" si="52"/>
        <v>2.7981130161543824E-5</v>
      </c>
      <c r="M244" s="6">
        <f t="shared" ca="1" si="44"/>
        <v>7390.5350513813619</v>
      </c>
      <c r="N244" s="6">
        <f t="shared" ca="1" si="45"/>
        <v>64.702552202177941</v>
      </c>
      <c r="O244" s="6">
        <f t="shared" ca="1" si="46"/>
        <v>873.29026312123517</v>
      </c>
      <c r="P244">
        <f t="shared" ca="1" si="53"/>
        <v>5.2897192894844451E-3</v>
      </c>
    </row>
    <row r="245" spans="4:16" x14ac:dyDescent="0.2">
      <c r="D245" s="55">
        <f t="shared" si="42"/>
        <v>0</v>
      </c>
      <c r="E245" s="55">
        <f t="shared" si="42"/>
        <v>0</v>
      </c>
      <c r="F245" s="6">
        <f t="shared" si="47"/>
        <v>0</v>
      </c>
      <c r="G245" s="6">
        <f t="shared" si="48"/>
        <v>0</v>
      </c>
      <c r="H245" s="6">
        <f t="shared" si="49"/>
        <v>0</v>
      </c>
      <c r="I245" s="6">
        <f t="shared" si="50"/>
        <v>0</v>
      </c>
      <c r="J245" s="6">
        <f t="shared" si="51"/>
        <v>0</v>
      </c>
      <c r="K245" s="6">
        <f t="shared" ca="1" si="43"/>
        <v>-5.2897192894844451E-3</v>
      </c>
      <c r="L245" s="6">
        <f t="shared" ca="1" si="52"/>
        <v>2.7981130161543824E-5</v>
      </c>
      <c r="M245" s="6">
        <f t="shared" ca="1" si="44"/>
        <v>7390.5350513813619</v>
      </c>
      <c r="N245" s="6">
        <f t="shared" ca="1" si="45"/>
        <v>64.702552202177941</v>
      </c>
      <c r="O245" s="6">
        <f t="shared" ca="1" si="46"/>
        <v>873.29026312123517</v>
      </c>
      <c r="P245">
        <f t="shared" ca="1" si="53"/>
        <v>5.2897192894844451E-3</v>
      </c>
    </row>
    <row r="246" spans="4:16" x14ac:dyDescent="0.2">
      <c r="D246" s="55">
        <f t="shared" si="42"/>
        <v>0</v>
      </c>
      <c r="E246" s="55">
        <f t="shared" si="42"/>
        <v>0</v>
      </c>
      <c r="F246" s="6">
        <f t="shared" si="47"/>
        <v>0</v>
      </c>
      <c r="G246" s="6">
        <f t="shared" si="48"/>
        <v>0</v>
      </c>
      <c r="H246" s="6">
        <f t="shared" si="49"/>
        <v>0</v>
      </c>
      <c r="I246" s="6">
        <f t="shared" si="50"/>
        <v>0</v>
      </c>
      <c r="J246" s="6">
        <f t="shared" si="51"/>
        <v>0</v>
      </c>
      <c r="K246" s="6">
        <f t="shared" ca="1" si="43"/>
        <v>-5.2897192894844451E-3</v>
      </c>
      <c r="L246" s="6">
        <f t="shared" ca="1" si="52"/>
        <v>2.7981130161543824E-5</v>
      </c>
      <c r="M246" s="6">
        <f t="shared" ca="1" si="44"/>
        <v>7390.5350513813619</v>
      </c>
      <c r="N246" s="6">
        <f t="shared" ca="1" si="45"/>
        <v>64.702552202177941</v>
      </c>
      <c r="O246" s="6">
        <f t="shared" ca="1" si="46"/>
        <v>873.29026312123517</v>
      </c>
      <c r="P246">
        <f t="shared" ca="1" si="53"/>
        <v>5.2897192894844451E-3</v>
      </c>
    </row>
    <row r="247" spans="4:16" x14ac:dyDescent="0.2">
      <c r="D247" s="55">
        <f t="shared" si="42"/>
        <v>0</v>
      </c>
      <c r="E247" s="55">
        <f t="shared" si="42"/>
        <v>0</v>
      </c>
      <c r="F247" s="6">
        <f t="shared" si="47"/>
        <v>0</v>
      </c>
      <c r="G247" s="6">
        <f t="shared" si="48"/>
        <v>0</v>
      </c>
      <c r="H247" s="6">
        <f t="shared" si="49"/>
        <v>0</v>
      </c>
      <c r="I247" s="6">
        <f t="shared" si="50"/>
        <v>0</v>
      </c>
      <c r="J247" s="6">
        <f t="shared" si="51"/>
        <v>0</v>
      </c>
      <c r="K247" s="6">
        <f t="shared" ca="1" si="43"/>
        <v>-5.2897192894844451E-3</v>
      </c>
      <c r="L247" s="6">
        <f t="shared" ca="1" si="52"/>
        <v>2.7981130161543824E-5</v>
      </c>
      <c r="M247" s="6">
        <f t="shared" ca="1" si="44"/>
        <v>7390.5350513813619</v>
      </c>
      <c r="N247" s="6">
        <f t="shared" ca="1" si="45"/>
        <v>64.702552202177941</v>
      </c>
      <c r="O247" s="6">
        <f t="shared" ca="1" si="46"/>
        <v>873.29026312123517</v>
      </c>
      <c r="P247">
        <f t="shared" ca="1" si="53"/>
        <v>5.2897192894844451E-3</v>
      </c>
    </row>
    <row r="248" spans="4:16" x14ac:dyDescent="0.2">
      <c r="D248" s="55">
        <f t="shared" si="42"/>
        <v>0</v>
      </c>
      <c r="E248" s="55">
        <f t="shared" si="42"/>
        <v>0</v>
      </c>
      <c r="F248" s="6">
        <f t="shared" si="47"/>
        <v>0</v>
      </c>
      <c r="G248" s="6">
        <f t="shared" si="48"/>
        <v>0</v>
      </c>
      <c r="H248" s="6">
        <f t="shared" si="49"/>
        <v>0</v>
      </c>
      <c r="I248" s="6">
        <f t="shared" si="50"/>
        <v>0</v>
      </c>
      <c r="J248" s="6">
        <f t="shared" si="51"/>
        <v>0</v>
      </c>
      <c r="K248" s="6">
        <f t="shared" ca="1" si="43"/>
        <v>-5.2897192894844451E-3</v>
      </c>
      <c r="L248" s="6">
        <f t="shared" ca="1" si="52"/>
        <v>2.7981130161543824E-5</v>
      </c>
      <c r="M248" s="6">
        <f t="shared" ca="1" si="44"/>
        <v>7390.5350513813619</v>
      </c>
      <c r="N248" s="6">
        <f t="shared" ca="1" si="45"/>
        <v>64.702552202177941</v>
      </c>
      <c r="O248" s="6">
        <f t="shared" ca="1" si="46"/>
        <v>873.29026312123517</v>
      </c>
      <c r="P248">
        <f t="shared" ca="1" si="53"/>
        <v>5.2897192894844451E-3</v>
      </c>
    </row>
    <row r="249" spans="4:16" x14ac:dyDescent="0.2">
      <c r="D249" s="55">
        <f t="shared" si="42"/>
        <v>0</v>
      </c>
      <c r="E249" s="55">
        <f t="shared" si="42"/>
        <v>0</v>
      </c>
      <c r="F249" s="6">
        <f t="shared" si="47"/>
        <v>0</v>
      </c>
      <c r="G249" s="6">
        <f t="shared" si="48"/>
        <v>0</v>
      </c>
      <c r="H249" s="6">
        <f t="shared" si="49"/>
        <v>0</v>
      </c>
      <c r="I249" s="6">
        <f t="shared" si="50"/>
        <v>0</v>
      </c>
      <c r="J249" s="6">
        <f t="shared" si="51"/>
        <v>0</v>
      </c>
      <c r="K249" s="6">
        <f t="shared" ca="1" si="43"/>
        <v>-5.2897192894844451E-3</v>
      </c>
      <c r="L249" s="6">
        <f t="shared" ca="1" si="52"/>
        <v>2.7981130161543824E-5</v>
      </c>
      <c r="M249" s="6">
        <f t="shared" ca="1" si="44"/>
        <v>7390.5350513813619</v>
      </c>
      <c r="N249" s="6">
        <f t="shared" ca="1" si="45"/>
        <v>64.702552202177941</v>
      </c>
      <c r="O249" s="6">
        <f t="shared" ca="1" si="46"/>
        <v>873.29026312123517</v>
      </c>
      <c r="P249">
        <f t="shared" ca="1" si="53"/>
        <v>5.2897192894844451E-3</v>
      </c>
    </row>
    <row r="250" spans="4:16" x14ac:dyDescent="0.2">
      <c r="D250" s="55">
        <f t="shared" si="42"/>
        <v>0</v>
      </c>
      <c r="E250" s="55">
        <f t="shared" si="42"/>
        <v>0</v>
      </c>
      <c r="F250" s="6">
        <f t="shared" si="47"/>
        <v>0</v>
      </c>
      <c r="G250" s="6">
        <f t="shared" si="48"/>
        <v>0</v>
      </c>
      <c r="H250" s="6">
        <f t="shared" si="49"/>
        <v>0</v>
      </c>
      <c r="I250" s="6">
        <f t="shared" si="50"/>
        <v>0</v>
      </c>
      <c r="J250" s="6">
        <f t="shared" si="51"/>
        <v>0</v>
      </c>
      <c r="K250" s="6">
        <f t="shared" ca="1" si="43"/>
        <v>-5.2897192894844451E-3</v>
      </c>
      <c r="L250" s="6">
        <f t="shared" ca="1" si="52"/>
        <v>2.7981130161543824E-5</v>
      </c>
      <c r="M250" s="6">
        <f t="shared" ca="1" si="44"/>
        <v>7390.5350513813619</v>
      </c>
      <c r="N250" s="6">
        <f t="shared" ca="1" si="45"/>
        <v>64.702552202177941</v>
      </c>
      <c r="O250" s="6">
        <f t="shared" ca="1" si="46"/>
        <v>873.29026312123517</v>
      </c>
      <c r="P250">
        <f t="shared" ca="1" si="53"/>
        <v>5.2897192894844451E-3</v>
      </c>
    </row>
    <row r="251" spans="4:16" x14ac:dyDescent="0.2">
      <c r="D251" s="55">
        <f t="shared" si="42"/>
        <v>0</v>
      </c>
      <c r="E251" s="55">
        <f t="shared" si="42"/>
        <v>0</v>
      </c>
      <c r="F251" s="6">
        <f t="shared" si="47"/>
        <v>0</v>
      </c>
      <c r="G251" s="6">
        <f t="shared" si="48"/>
        <v>0</v>
      </c>
      <c r="H251" s="6">
        <f t="shared" si="49"/>
        <v>0</v>
      </c>
      <c r="I251" s="6">
        <f t="shared" si="50"/>
        <v>0</v>
      </c>
      <c r="J251" s="6">
        <f t="shared" si="51"/>
        <v>0</v>
      </c>
      <c r="K251" s="6">
        <f t="shared" ca="1" si="43"/>
        <v>-5.2897192894844451E-3</v>
      </c>
      <c r="L251" s="6">
        <f t="shared" ca="1" si="52"/>
        <v>2.7981130161543824E-5</v>
      </c>
      <c r="M251" s="6">
        <f t="shared" ca="1" si="44"/>
        <v>7390.5350513813619</v>
      </c>
      <c r="N251" s="6">
        <f t="shared" ca="1" si="45"/>
        <v>64.702552202177941</v>
      </c>
      <c r="O251" s="6">
        <f t="shared" ca="1" si="46"/>
        <v>873.29026312123517</v>
      </c>
      <c r="P251">
        <f t="shared" ca="1" si="53"/>
        <v>5.2897192894844451E-3</v>
      </c>
    </row>
    <row r="252" spans="4:16" x14ac:dyDescent="0.2">
      <c r="D252" s="55">
        <f t="shared" si="42"/>
        <v>0</v>
      </c>
      <c r="E252" s="55">
        <f t="shared" si="42"/>
        <v>0</v>
      </c>
      <c r="F252" s="6">
        <f t="shared" si="47"/>
        <v>0</v>
      </c>
      <c r="G252" s="6">
        <f t="shared" si="48"/>
        <v>0</v>
      </c>
      <c r="H252" s="6">
        <f t="shared" si="49"/>
        <v>0</v>
      </c>
      <c r="I252" s="6">
        <f t="shared" si="50"/>
        <v>0</v>
      </c>
      <c r="J252" s="6">
        <f t="shared" si="51"/>
        <v>0</v>
      </c>
      <c r="K252" s="6">
        <f t="shared" ca="1" si="43"/>
        <v>-5.2897192894844451E-3</v>
      </c>
      <c r="L252" s="6">
        <f t="shared" ca="1" si="52"/>
        <v>2.7981130161543824E-5</v>
      </c>
      <c r="M252" s="6">
        <f t="shared" ca="1" si="44"/>
        <v>7390.5350513813619</v>
      </c>
      <c r="N252" s="6">
        <f t="shared" ca="1" si="45"/>
        <v>64.702552202177941</v>
      </c>
      <c r="O252" s="6">
        <f t="shared" ca="1" si="46"/>
        <v>873.29026312123517</v>
      </c>
      <c r="P252">
        <f t="shared" ca="1" si="53"/>
        <v>5.2897192894844451E-3</v>
      </c>
    </row>
    <row r="253" spans="4:16" x14ac:dyDescent="0.2">
      <c r="D253" s="55">
        <f t="shared" si="42"/>
        <v>0</v>
      </c>
      <c r="E253" s="55">
        <f t="shared" si="42"/>
        <v>0</v>
      </c>
      <c r="F253" s="6">
        <f t="shared" si="47"/>
        <v>0</v>
      </c>
      <c r="G253" s="6">
        <f t="shared" si="48"/>
        <v>0</v>
      </c>
      <c r="H253" s="6">
        <f t="shared" si="49"/>
        <v>0</v>
      </c>
      <c r="I253" s="6">
        <f t="shared" si="50"/>
        <v>0</v>
      </c>
      <c r="J253" s="6">
        <f t="shared" si="51"/>
        <v>0</v>
      </c>
      <c r="K253" s="6">
        <f t="shared" ca="1" si="43"/>
        <v>-5.2897192894844451E-3</v>
      </c>
      <c r="L253" s="6">
        <f t="shared" ca="1" si="52"/>
        <v>2.7981130161543824E-5</v>
      </c>
      <c r="M253" s="6">
        <f t="shared" ca="1" si="44"/>
        <v>7390.5350513813619</v>
      </c>
      <c r="N253" s="6">
        <f t="shared" ca="1" si="45"/>
        <v>64.702552202177941</v>
      </c>
      <c r="O253" s="6">
        <f t="shared" ca="1" si="46"/>
        <v>873.29026312123517</v>
      </c>
      <c r="P253">
        <f t="shared" ca="1" si="53"/>
        <v>5.2897192894844451E-3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revision>1</cp:revision>
  <cp:lastPrinted>2000-12-22T07:04:52Z</cp:lastPrinted>
  <dcterms:created xsi:type="dcterms:W3CDTF">2000-12-22T06:48:39Z</dcterms:created>
  <dcterms:modified xsi:type="dcterms:W3CDTF">2024-02-20T06:08:10Z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-2130447360</vt:i4>
  </property>
  <property fmtid="{D5CDD505-2E9C-101B-9397-08002B2CF9AE}" pid="3" name="_AuthorEmail">
    <vt:lpwstr>tkrajci@san.osd.mil</vt:lpwstr>
  </property>
  <property fmtid="{D5CDD505-2E9C-101B-9397-08002B2CF9AE}" pid="4" name="_AuthorEmailDisplayName">
    <vt:lpwstr>Tom Krajci</vt:lpwstr>
  </property>
  <property fmtid="{D5CDD505-2E9C-101B-9397-08002B2CF9AE}" pid="5" name="_EmailSubject">
    <vt:lpwstr>V448 Mon - recommend updated ephem.</vt:lpwstr>
  </property>
  <property fmtid="{D5CDD505-2E9C-101B-9397-08002B2CF9AE}" pid="6" name="_ReviewingToolsShownOnce">
    <vt:lpwstr/>
  </property>
</Properties>
</file>