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4EC0DD9-99B4-4958-9FC1-8D3E21974F9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61" i="1" l="1"/>
  <c r="Q52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2" i="1"/>
  <c r="Q31" i="1"/>
  <c r="Q30" i="1"/>
  <c r="Q29" i="1"/>
  <c r="Q28" i="1"/>
  <c r="Q27" i="1"/>
  <c r="Q26" i="1"/>
  <c r="Q25" i="1"/>
  <c r="Q24" i="1"/>
  <c r="Q23" i="1"/>
  <c r="Q22" i="1"/>
  <c r="Q21" i="1"/>
  <c r="G23" i="2"/>
  <c r="C23" i="2"/>
  <c r="G22" i="2"/>
  <c r="C22" i="2"/>
  <c r="G52" i="2"/>
  <c r="C5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51" i="2"/>
  <c r="C51" i="2"/>
  <c r="G13" i="2"/>
  <c r="C13" i="2"/>
  <c r="G12" i="2"/>
  <c r="C12" i="2"/>
  <c r="G11" i="2"/>
  <c r="C1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H23" i="2"/>
  <c r="B23" i="2"/>
  <c r="D23" i="2"/>
  <c r="A23" i="2"/>
  <c r="H22" i="2"/>
  <c r="B22" i="2"/>
  <c r="D22" i="2"/>
  <c r="A22" i="2"/>
  <c r="H52" i="2"/>
  <c r="B52" i="2"/>
  <c r="D52" i="2"/>
  <c r="A5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51" i="2"/>
  <c r="B51" i="2"/>
  <c r="D51" i="2"/>
  <c r="A51" i="2"/>
  <c r="H13" i="2"/>
  <c r="B13" i="2"/>
  <c r="D13" i="2"/>
  <c r="A13" i="2"/>
  <c r="H12" i="2"/>
  <c r="B12" i="2"/>
  <c r="D12" i="2"/>
  <c r="A12" i="2"/>
  <c r="H11" i="2"/>
  <c r="B11" i="2"/>
  <c r="D11" i="2"/>
  <c r="A1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F11" i="1"/>
  <c r="Q58" i="1"/>
  <c r="Q62" i="1"/>
  <c r="Q53" i="1"/>
  <c r="Q63" i="1"/>
  <c r="Q60" i="1"/>
  <c r="G11" i="1"/>
  <c r="E14" i="1"/>
  <c r="E15" i="1" s="1"/>
  <c r="Q59" i="1"/>
  <c r="C7" i="1"/>
  <c r="E26" i="1"/>
  <c r="F26" i="1"/>
  <c r="C8" i="1"/>
  <c r="Q57" i="1"/>
  <c r="Q49" i="1"/>
  <c r="Q50" i="1"/>
  <c r="Q51" i="1"/>
  <c r="Q54" i="1"/>
  <c r="Q55" i="1"/>
  <c r="Q56" i="1"/>
  <c r="C17" i="1"/>
  <c r="Q33" i="1"/>
  <c r="E48" i="2"/>
  <c r="E34" i="2"/>
  <c r="E16" i="2"/>
  <c r="E23" i="2"/>
  <c r="E29" i="2"/>
  <c r="E42" i="2"/>
  <c r="E50" i="2"/>
  <c r="E35" i="2"/>
  <c r="E25" i="2"/>
  <c r="E19" i="2"/>
  <c r="E20" i="2"/>
  <c r="E26" i="2"/>
  <c r="E38" i="2"/>
  <c r="E33" i="1"/>
  <c r="F33" i="1"/>
  <c r="E55" i="1"/>
  <c r="F55" i="1"/>
  <c r="E48" i="1"/>
  <c r="F48" i="1"/>
  <c r="G48" i="1"/>
  <c r="J48" i="1"/>
  <c r="E40" i="1"/>
  <c r="F40" i="1"/>
  <c r="E31" i="1"/>
  <c r="F31" i="1"/>
  <c r="G31" i="1"/>
  <c r="J31" i="1"/>
  <c r="E23" i="1"/>
  <c r="F23" i="1"/>
  <c r="G63" i="1"/>
  <c r="I63" i="1"/>
  <c r="E60" i="1"/>
  <c r="F60" i="1"/>
  <c r="G60" i="1"/>
  <c r="I60" i="1"/>
  <c r="E51" i="1"/>
  <c r="F51" i="1"/>
  <c r="G47" i="1"/>
  <c r="J47" i="1"/>
  <c r="E45" i="1"/>
  <c r="F45" i="1"/>
  <c r="G45" i="1"/>
  <c r="J45" i="1"/>
  <c r="E37" i="1"/>
  <c r="F37" i="1"/>
  <c r="G30" i="1"/>
  <c r="J30" i="1"/>
  <c r="E28" i="1"/>
  <c r="F28" i="1"/>
  <c r="G28" i="1"/>
  <c r="J28" i="1"/>
  <c r="G59" i="1"/>
  <c r="I59" i="1"/>
  <c r="E57" i="1"/>
  <c r="F57" i="1"/>
  <c r="G57" i="1"/>
  <c r="I57" i="1"/>
  <c r="E61" i="1"/>
  <c r="F61" i="1"/>
  <c r="G61" i="1"/>
  <c r="J61" i="1"/>
  <c r="G44" i="1"/>
  <c r="J44" i="1"/>
  <c r="E42" i="1"/>
  <c r="F42" i="1"/>
  <c r="G42" i="1"/>
  <c r="J42" i="1"/>
  <c r="E34" i="1"/>
  <c r="F34" i="1"/>
  <c r="G34" i="1"/>
  <c r="J34" i="1"/>
  <c r="G27" i="1"/>
  <c r="J27" i="1"/>
  <c r="E25" i="1"/>
  <c r="F25" i="1"/>
  <c r="G25" i="1"/>
  <c r="J25" i="1"/>
  <c r="E63" i="1"/>
  <c r="F63" i="1"/>
  <c r="G56" i="1"/>
  <c r="I56" i="1"/>
  <c r="E54" i="1"/>
  <c r="F54" i="1"/>
  <c r="G54" i="1"/>
  <c r="I54" i="1"/>
  <c r="G52" i="1"/>
  <c r="J52" i="1"/>
  <c r="E47" i="1"/>
  <c r="F47" i="1"/>
  <c r="E39" i="1"/>
  <c r="F39" i="1"/>
  <c r="G39" i="1"/>
  <c r="J39" i="1"/>
  <c r="G32" i="1"/>
  <c r="J32" i="1"/>
  <c r="E30" i="1"/>
  <c r="F30" i="1"/>
  <c r="G24" i="1"/>
  <c r="J24" i="1"/>
  <c r="E22" i="1"/>
  <c r="F22" i="1"/>
  <c r="G22" i="1"/>
  <c r="J22" i="1"/>
  <c r="E59" i="1"/>
  <c r="F59" i="1"/>
  <c r="E50" i="1"/>
  <c r="F50" i="1"/>
  <c r="G50" i="1"/>
  <c r="I50" i="1"/>
  <c r="E44" i="1"/>
  <c r="F44" i="1"/>
  <c r="E36" i="1"/>
  <c r="F36" i="1"/>
  <c r="G36" i="1"/>
  <c r="J36" i="1"/>
  <c r="E27" i="1"/>
  <c r="F27" i="1"/>
  <c r="G58" i="1"/>
  <c r="I58" i="1"/>
  <c r="E56" i="1"/>
  <c r="F56" i="1"/>
  <c r="E52" i="1"/>
  <c r="F52" i="1"/>
  <c r="G43" i="1"/>
  <c r="J43" i="1"/>
  <c r="E41" i="1"/>
  <c r="F41" i="1"/>
  <c r="G41" i="1"/>
  <c r="J41" i="1"/>
  <c r="E32" i="1"/>
  <c r="F32" i="1"/>
  <c r="G26" i="1"/>
  <c r="J26" i="1"/>
  <c r="E24" i="1"/>
  <c r="F24" i="1"/>
  <c r="E62" i="1"/>
  <c r="F62" i="1"/>
  <c r="G62" i="1"/>
  <c r="I62" i="1"/>
  <c r="G55" i="1"/>
  <c r="I55" i="1"/>
  <c r="E53" i="1"/>
  <c r="F53" i="1"/>
  <c r="G53" i="1"/>
  <c r="I53" i="1"/>
  <c r="E46" i="1"/>
  <c r="F46" i="1"/>
  <c r="G46" i="1"/>
  <c r="J46" i="1"/>
  <c r="G40" i="1"/>
  <c r="J40" i="1"/>
  <c r="E38" i="1"/>
  <c r="F38" i="1"/>
  <c r="G38" i="1"/>
  <c r="J38" i="1"/>
  <c r="E29" i="1"/>
  <c r="F29" i="1"/>
  <c r="G29" i="1"/>
  <c r="J29" i="1"/>
  <c r="G23" i="1"/>
  <c r="J23" i="1"/>
  <c r="E21" i="1"/>
  <c r="F21" i="1"/>
  <c r="G21" i="1"/>
  <c r="E58" i="1"/>
  <c r="F58" i="1"/>
  <c r="G51" i="1"/>
  <c r="I51" i="1"/>
  <c r="E49" i="1"/>
  <c r="F49" i="1"/>
  <c r="G49" i="1"/>
  <c r="I49" i="1"/>
  <c r="E43" i="1"/>
  <c r="F43" i="1"/>
  <c r="G37" i="1"/>
  <c r="J37" i="1"/>
  <c r="E35" i="1"/>
  <c r="F35" i="1"/>
  <c r="G35" i="1"/>
  <c r="J35" i="1"/>
  <c r="J21" i="1"/>
  <c r="E11" i="2"/>
  <c r="E37" i="2"/>
  <c r="E52" i="2"/>
  <c r="E13" i="2"/>
  <c r="E43" i="2"/>
  <c r="E24" i="2"/>
  <c r="E22" i="2"/>
  <c r="E14" i="2"/>
  <c r="E47" i="2"/>
  <c r="E39" i="2"/>
  <c r="E12" i="2"/>
  <c r="E18" i="2"/>
  <c r="E21" i="2"/>
  <c r="E44" i="2"/>
  <c r="E30" i="2"/>
  <c r="E49" i="2"/>
  <c r="E40" i="2"/>
  <c r="E27" i="2"/>
  <c r="E15" i="2"/>
  <c r="E51" i="2"/>
  <c r="E36" i="2"/>
  <c r="E17" i="2"/>
  <c r="E41" i="2"/>
  <c r="E33" i="2"/>
  <c r="E46" i="2"/>
  <c r="E28" i="2"/>
  <c r="E32" i="2"/>
  <c r="E31" i="2"/>
  <c r="E45" i="2"/>
  <c r="C12" i="1"/>
  <c r="C16" i="1" l="1"/>
  <c r="D18" i="1" s="1"/>
  <c r="C11" i="1"/>
  <c r="O33" i="1" l="1"/>
  <c r="O51" i="1"/>
  <c r="O45" i="1"/>
  <c r="O43" i="1"/>
  <c r="O42" i="1"/>
  <c r="O39" i="1"/>
  <c r="O28" i="1"/>
  <c r="O35" i="1"/>
  <c r="O34" i="1"/>
  <c r="O40" i="1"/>
  <c r="O30" i="1"/>
  <c r="O59" i="1"/>
  <c r="O46" i="1"/>
  <c r="O55" i="1"/>
  <c r="O29" i="1"/>
  <c r="O44" i="1"/>
  <c r="O26" i="1"/>
  <c r="O25" i="1"/>
  <c r="O31" i="1"/>
  <c r="O22" i="1"/>
  <c r="O60" i="1"/>
  <c r="O58" i="1"/>
  <c r="O27" i="1"/>
  <c r="O56" i="1"/>
  <c r="O49" i="1"/>
  <c r="O38" i="1"/>
  <c r="O21" i="1"/>
  <c r="O36" i="1"/>
  <c r="O57" i="1"/>
  <c r="O23" i="1"/>
  <c r="O41" i="1"/>
  <c r="O37" i="1"/>
  <c r="O54" i="1"/>
  <c r="O32" i="1"/>
  <c r="O52" i="1"/>
  <c r="O62" i="1"/>
  <c r="O50" i="1"/>
  <c r="O53" i="1"/>
  <c r="O61" i="1"/>
  <c r="O24" i="1"/>
  <c r="O47" i="1"/>
  <c r="O48" i="1"/>
  <c r="C15" i="1"/>
  <c r="O63" i="1"/>
  <c r="C18" i="1" l="1"/>
  <c r="E16" i="1"/>
  <c r="E17" i="1" s="1"/>
</calcChain>
</file>

<file path=xl/sharedStrings.xml><?xml version="1.0" encoding="utf-8"?>
<sst xmlns="http://schemas.openxmlformats.org/spreadsheetml/2006/main" count="456" uniqueCount="234">
  <si>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</si>
  <si>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</si>
  <si>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</si>
  <si>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</si>
  <si>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</si>
  <si>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</si>
  <si>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</si>
  <si>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</si>
  <si>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</si>
  <si>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</si>
  <si>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</si>
  <si>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</si>
  <si>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</si>
  <si>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</si>
  <si>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</si>
  <si>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</si>
  <si>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</si>
  <si>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</si>
  <si>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</si>
  <si>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</si>
  <si>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</si>
  <si>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</si>
  <si>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</si>
  <si>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</si>
  <si>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</si>
  <si>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</si>
  <si>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</si>
  <si>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</si>
  <si>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</si>
  <si>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 4711</t>
  </si>
  <si>
    <t>IBVS 5017</t>
  </si>
  <si>
    <t>IBVS 5583</t>
  </si>
  <si>
    <t>I</t>
  </si>
  <si>
    <t>IBVS 5643</t>
  </si>
  <si>
    <t>IBVS 5657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</si>
  <si>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</si>
  <si>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</si>
  <si>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</si>
  <si>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</si>
  <si>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</si>
  <si>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</si>
  <si>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</si>
  <si>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</si>
  <si>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</si>
  <si>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5874</t>
  </si>
  <si>
    <t>Add cycle</t>
  </si>
  <si>
    <t>Old Cycle</t>
  </si>
  <si>
    <t>IBVS 5960</t>
  </si>
  <si>
    <t>IBVS 6033</t>
  </si>
  <si>
    <t>V0527 Mon / GSC 04818-04231</t>
  </si>
  <si>
    <t>EA</t>
  </si>
  <si>
    <t>JAVSO..41..122</t>
  </si>
  <si>
    <t>IBVS 6118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</si>
  <si>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</si>
  <si>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</si>
  <si>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</si>
  <si>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</si>
  <si>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</si>
  <si>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</si>
  <si>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</si>
  <si>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</si>
  <si>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</si>
  <si>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</si>
  <si>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</si>
  <si>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</si>
  <si>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2429251.578 </t>
  </si>
  <si>
    <t> 19.12.1938 01:52 </t>
  </si>
  <si>
    <t> 0.001 </t>
  </si>
  <si>
    <t>P </t>
  </si>
  <si>
    <t> A.A.Wachmann </t>
  </si>
  <si>
    <t> AHSB 7.7.373 </t>
  </si>
  <si>
    <t>2429305.346 </t>
  </si>
  <si>
    <t> 10.02.1939 20:18 </t>
  </si>
  <si>
    <t> 0.171 </t>
  </si>
  <si>
    <t>2429727.355 </t>
  </si>
  <si>
    <t> 07.04.1940 20:31 </t>
  </si>
  <si>
    <t> -0.002 </t>
  </si>
  <si>
    <t>2430432.389 </t>
  </si>
  <si>
    <t> 13.03.1942 21:20 </t>
  </si>
  <si>
    <t> 0.021 </t>
  </si>
  <si>
    <t>2430704.434 </t>
  </si>
  <si>
    <t> 10.12.1942 22:24 </t>
  </si>
  <si>
    <t> -0.043 </t>
  </si>
  <si>
    <t>2431033.516 </t>
  </si>
  <si>
    <t> 05.11.1943 00:23 </t>
  </si>
  <si>
    <t> 0.034 </t>
  </si>
  <si>
    <t>2431142.392 </t>
  </si>
  <si>
    <t> 21.02.1944 21:24 </t>
  </si>
  <si>
    <t> 0.066 </t>
  </si>
  <si>
    <t>2431842.362 </t>
  </si>
  <si>
    <t> 21.01.1946 20:41 </t>
  </si>
  <si>
    <t> -0.028 </t>
  </si>
  <si>
    <t>2433008.325 </t>
  </si>
  <si>
    <t> 01.04.1949 19:48 </t>
  </si>
  <si>
    <t> -0.013 </t>
  </si>
  <si>
    <t>2433022.354 </t>
  </si>
  <si>
    <t> 15.04.1949 20:29 </t>
  </si>
  <si>
    <t>2433294.475 </t>
  </si>
  <si>
    <t> 12.01.1950 23:24 </t>
  </si>
  <si>
    <t> 0.010 </t>
  </si>
  <si>
    <t>2433327.422 </t>
  </si>
  <si>
    <t> 14.02.1950 22:07 </t>
  </si>
  <si>
    <t> -0.026 </t>
  </si>
  <si>
    <t>2434085.250 </t>
  </si>
  <si>
    <t> 13.03.1952 18:00 </t>
  </si>
  <si>
    <t> 0.018 </t>
  </si>
  <si>
    <t>2434446.364 </t>
  </si>
  <si>
    <t> 09.03.1953 20:44 </t>
  </si>
  <si>
    <t> -0.031 </t>
  </si>
  <si>
    <t>2434451.369 </t>
  </si>
  <si>
    <t> 14.03.1953 20:51 </t>
  </si>
  <si>
    <t> 0.026 </t>
  </si>
  <si>
    <t>2434770.510 </t>
  </si>
  <si>
    <t> 28.01.1954 00:14 </t>
  </si>
  <si>
    <t> 0.057 </t>
  </si>
  <si>
    <t>2434780.350 </t>
  </si>
  <si>
    <t> 06.02.1954 20:24 </t>
  </si>
  <si>
    <t> 0.002 </t>
  </si>
  <si>
    <t>2435137.366 </t>
  </si>
  <si>
    <t> 29.01.1955 20:47 </t>
  </si>
  <si>
    <t> -0.023 </t>
  </si>
  <si>
    <t>2435160.483 </t>
  </si>
  <si>
    <t> 21.02.1955 23:35 </t>
  </si>
  <si>
    <t> 0.006 </t>
  </si>
  <si>
    <t>2435161.318 </t>
  </si>
  <si>
    <t> 22.02.1955 19:37 </t>
  </si>
  <si>
    <t> 0.017 </t>
  </si>
  <si>
    <t>2435165.418 </t>
  </si>
  <si>
    <t> 26.02.1955 22:01 </t>
  </si>
  <si>
    <t> -0.006 </t>
  </si>
  <si>
    <t>2435184.392 </t>
  </si>
  <si>
    <t> 17.03.1955 21:24 </t>
  </si>
  <si>
    <t> 0.003 </t>
  </si>
  <si>
    <t>2435399.608 </t>
  </si>
  <si>
    <t> 19.10.1955 02:35 </t>
  </si>
  <si>
    <t> 0.005 </t>
  </si>
  <si>
    <t>2435428.498 </t>
  </si>
  <si>
    <t> 16.11.1955 23:57 </t>
  </si>
  <si>
    <t> 0.035 </t>
  </si>
  <si>
    <t>2435489.462 </t>
  </si>
  <si>
    <t> 16.01.1956 23:05 </t>
  </si>
  <si>
    <t> -0.020 </t>
  </si>
  <si>
    <t>2436608.400 </t>
  </si>
  <si>
    <t> 08.02.1959 21:36 </t>
  </si>
  <si>
    <t> -0.029 </t>
  </si>
  <si>
    <t>2437694.400 </t>
  </si>
  <si>
    <t> 29.01.1962 21:36 </t>
  </si>
  <si>
    <t> 0.007 </t>
  </si>
  <si>
    <t>2450855.4057 </t>
  </si>
  <si>
    <t> 10.02.1998 21:44 </t>
  </si>
  <si>
    <t> -0.0182 </t>
  </si>
  <si>
    <t>E </t>
  </si>
  <si>
    <t>o</t>
  </si>
  <si>
    <t> W.Moschner </t>
  </si>
  <si>
    <t>BAVM 117 </t>
  </si>
  <si>
    <t>2451555.4683 </t>
  </si>
  <si>
    <t> 11.01.2000 23:14 </t>
  </si>
  <si>
    <t> -0.0192 </t>
  </si>
  <si>
    <t>-I</t>
  </si>
  <si>
    <t> W.Kleikamp </t>
  </si>
  <si>
    <t>BAVM 133 </t>
  </si>
  <si>
    <t>2451965.2817 </t>
  </si>
  <si>
    <t> 24.02.2001 18:45 </t>
  </si>
  <si>
    <t>22603</t>
  </si>
  <si>
    <t>?</t>
  </si>
  <si>
    <t> M.Zejda </t>
  </si>
  <si>
    <t>IBVS 5583 </t>
  </si>
  <si>
    <t>2452300.0566 </t>
  </si>
  <si>
    <t> 25.01.2002 13:21 </t>
  </si>
  <si>
    <t>23009</t>
  </si>
  <si>
    <t> -0.0215 </t>
  </si>
  <si>
    <t> Kiyota </t>
  </si>
  <si>
    <t>VSB 40 </t>
  </si>
  <si>
    <t>2452372.6220 </t>
  </si>
  <si>
    <t> 08.04.2002 02:55 </t>
  </si>
  <si>
    <t>23097</t>
  </si>
  <si>
    <t> -0.0186 </t>
  </si>
  <si>
    <t>C </t>
  </si>
  <si>
    <t> S.Dvorak </t>
  </si>
  <si>
    <t> JAAVSO 41;122 </t>
  </si>
  <si>
    <t>2452617.5178 </t>
  </si>
  <si>
    <t> 09.12.2002 00:25 </t>
  </si>
  <si>
    <t>23394</t>
  </si>
  <si>
    <t> -0.0214 </t>
  </si>
  <si>
    <t>BAVM 172 </t>
  </si>
  <si>
    <t>2453060.3128 </t>
  </si>
  <si>
    <t> 24.02.2004 19:30 </t>
  </si>
  <si>
    <t>23931</t>
  </si>
  <si>
    <t> -0.0228 </t>
  </si>
  <si>
    <t> F.Agerer </t>
  </si>
  <si>
    <t>2453360.4573 </t>
  </si>
  <si>
    <t> 20.12.2004 22:58 </t>
  </si>
  <si>
    <t>24295</t>
  </si>
  <si>
    <t> -0.0233 </t>
  </si>
  <si>
    <t> Moschner &amp; Frank </t>
  </si>
  <si>
    <t>BAVM 173 </t>
  </si>
  <si>
    <t>2453755.4275 </t>
  </si>
  <si>
    <t> 19.01.2006 22:15 </t>
  </si>
  <si>
    <t>24774</t>
  </si>
  <si>
    <t> -0.0242 </t>
  </si>
  <si>
    <t>BAVM 178 </t>
  </si>
  <si>
    <t>2454164.4184 </t>
  </si>
  <si>
    <t> 04.03.2007 22:02 </t>
  </si>
  <si>
    <t>25270</t>
  </si>
  <si>
    <t> -0.0222 </t>
  </si>
  <si>
    <t>BAVM 215 </t>
  </si>
  <si>
    <t>2454507.4373 </t>
  </si>
  <si>
    <t> 10.02.2008 22:29 </t>
  </si>
  <si>
    <t>25686</t>
  </si>
  <si>
    <t> -0.0262 </t>
  </si>
  <si>
    <t>BAVM 201 </t>
  </si>
  <si>
    <t>2455543.9261 </t>
  </si>
  <si>
    <t> 13.12.2010 10:13 </t>
  </si>
  <si>
    <t>26943</t>
  </si>
  <si>
    <t> -0.0273 </t>
  </si>
  <si>
    <t> R.Diethelm </t>
  </si>
  <si>
    <t>IBVS 5960 </t>
  </si>
  <si>
    <t>2455593.3998 </t>
  </si>
  <si>
    <t> 31.01.2011 21:35 </t>
  </si>
  <si>
    <t>27003</t>
  </si>
  <si>
    <t> -0.0280 </t>
  </si>
  <si>
    <t> W.Moschner &amp; P.Frank </t>
  </si>
  <si>
    <t>BAVM 225 </t>
  </si>
  <si>
    <t>2455874.5804 </t>
  </si>
  <si>
    <t> 09.11.2011 01:55 </t>
  </si>
  <si>
    <t>27344</t>
  </si>
  <si>
    <t>BAVM 234 </t>
  </si>
  <si>
    <t>2455909.2121 </t>
  </si>
  <si>
    <t> 13.12.2011 17:05 </t>
  </si>
  <si>
    <t>27386</t>
  </si>
  <si>
    <t> -0.0277 </t>
  </si>
  <si>
    <t> G.Marino </t>
  </si>
  <si>
    <t>IBVS 6033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</si>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</sst>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9" fillId="0" borderId="0" xfId="0" applyFont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8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 vertical="center" wrapText="1"/>
    </xf>
    <xf numFmtId="0" fontId="0" fillId="0" borderId="0" xfId="0" applyNumberFormat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6" fillId="0" borderId="0" xfId="0" applyFont="1">
      <alignment vertical="top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V0527 Mon - O-C Diagr.</a:t>
            </a:r>
          </a:p>
        </c:rich>
      </c:tx>
      <c:layout>
        <c:manualLayout>
          <c:xMode val="edge"/>
          <c:yMode val="edge"/>
          <c:x val="0.3618743295214108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814859468012961"/>
          <c:w val="0.79967752902672617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-4943</c:v>
                </c:pt>
                <c:pt idx="1">
                  <c:v>-4878</c:v>
                </c:pt>
                <c:pt idx="2">
                  <c:v>-4366</c:v>
                </c:pt>
                <c:pt idx="3">
                  <c:v>-3511</c:v>
                </c:pt>
                <c:pt idx="4">
                  <c:v>-3181</c:v>
                </c:pt>
                <c:pt idx="5">
                  <c:v>-2782</c:v>
                </c:pt>
                <c:pt idx="6">
                  <c:v>-2650</c:v>
                </c:pt>
                <c:pt idx="7">
                  <c:v>-1801</c:v>
                </c:pt>
                <c:pt idx="8">
                  <c:v>-387</c:v>
                </c:pt>
                <c:pt idx="9">
                  <c:v>-370</c:v>
                </c:pt>
                <c:pt idx="10">
                  <c:v>-40</c:v>
                </c:pt>
                <c:pt idx="11">
                  <c:v>0</c:v>
                </c:pt>
                <c:pt idx="12">
                  <c:v>0</c:v>
                </c:pt>
                <c:pt idx="13">
                  <c:v>919</c:v>
                </c:pt>
                <c:pt idx="14">
                  <c:v>1357</c:v>
                </c:pt>
                <c:pt idx="15">
                  <c:v>1363</c:v>
                </c:pt>
                <c:pt idx="16">
                  <c:v>1750</c:v>
                </c:pt>
                <c:pt idx="17">
                  <c:v>1762</c:v>
                </c:pt>
                <c:pt idx="18">
                  <c:v>2195</c:v>
                </c:pt>
                <c:pt idx="19">
                  <c:v>2223</c:v>
                </c:pt>
                <c:pt idx="20">
                  <c:v>2224</c:v>
                </c:pt>
                <c:pt idx="21">
                  <c:v>2229</c:v>
                </c:pt>
                <c:pt idx="22">
                  <c:v>2252</c:v>
                </c:pt>
                <c:pt idx="23">
                  <c:v>2513</c:v>
                </c:pt>
                <c:pt idx="24">
                  <c:v>2548</c:v>
                </c:pt>
                <c:pt idx="25">
                  <c:v>2622</c:v>
                </c:pt>
                <c:pt idx="26">
                  <c:v>3979</c:v>
                </c:pt>
                <c:pt idx="27">
                  <c:v>5296</c:v>
                </c:pt>
                <c:pt idx="28">
                  <c:v>21257</c:v>
                </c:pt>
                <c:pt idx="29">
                  <c:v>22106</c:v>
                </c:pt>
                <c:pt idx="30">
                  <c:v>22603</c:v>
                </c:pt>
                <c:pt idx="31">
                  <c:v>23009</c:v>
                </c:pt>
                <c:pt idx="32">
                  <c:v>23097</c:v>
                </c:pt>
                <c:pt idx="33">
                  <c:v>23394</c:v>
                </c:pt>
                <c:pt idx="34">
                  <c:v>23931</c:v>
                </c:pt>
                <c:pt idx="35">
                  <c:v>24295</c:v>
                </c:pt>
                <c:pt idx="36">
                  <c:v>24774</c:v>
                </c:pt>
                <c:pt idx="37">
                  <c:v>25270</c:v>
                </c:pt>
                <c:pt idx="38">
                  <c:v>25686</c:v>
                </c:pt>
                <c:pt idx="39">
                  <c:v>26943</c:v>
                </c:pt>
                <c:pt idx="40">
                  <c:v>27003</c:v>
                </c:pt>
                <c:pt idx="41">
                  <c:v>27344</c:v>
                </c:pt>
                <c:pt idx="42">
                  <c:v>27386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AD-4E13-B318-6BA11E8D52F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-4943</c:v>
                </c:pt>
                <c:pt idx="1">
                  <c:v>-4878</c:v>
                </c:pt>
                <c:pt idx="2">
                  <c:v>-4366</c:v>
                </c:pt>
                <c:pt idx="3">
                  <c:v>-3511</c:v>
                </c:pt>
                <c:pt idx="4">
                  <c:v>-3181</c:v>
                </c:pt>
                <c:pt idx="5">
                  <c:v>-2782</c:v>
                </c:pt>
                <c:pt idx="6">
                  <c:v>-2650</c:v>
                </c:pt>
                <c:pt idx="7">
                  <c:v>-1801</c:v>
                </c:pt>
                <c:pt idx="8">
                  <c:v>-387</c:v>
                </c:pt>
                <c:pt idx="9">
                  <c:v>-370</c:v>
                </c:pt>
                <c:pt idx="10">
                  <c:v>-40</c:v>
                </c:pt>
                <c:pt idx="11">
                  <c:v>0</c:v>
                </c:pt>
                <c:pt idx="12">
                  <c:v>0</c:v>
                </c:pt>
                <c:pt idx="13">
                  <c:v>919</c:v>
                </c:pt>
                <c:pt idx="14">
                  <c:v>1357</c:v>
                </c:pt>
                <c:pt idx="15">
                  <c:v>1363</c:v>
                </c:pt>
                <c:pt idx="16">
                  <c:v>1750</c:v>
                </c:pt>
                <c:pt idx="17">
                  <c:v>1762</c:v>
                </c:pt>
                <c:pt idx="18">
                  <c:v>2195</c:v>
                </c:pt>
                <c:pt idx="19">
                  <c:v>2223</c:v>
                </c:pt>
                <c:pt idx="20">
                  <c:v>2224</c:v>
                </c:pt>
                <c:pt idx="21">
                  <c:v>2229</c:v>
                </c:pt>
                <c:pt idx="22">
                  <c:v>2252</c:v>
                </c:pt>
                <c:pt idx="23">
                  <c:v>2513</c:v>
                </c:pt>
                <c:pt idx="24">
                  <c:v>2548</c:v>
                </c:pt>
                <c:pt idx="25">
                  <c:v>2622</c:v>
                </c:pt>
                <c:pt idx="26">
                  <c:v>3979</c:v>
                </c:pt>
                <c:pt idx="27">
                  <c:v>5296</c:v>
                </c:pt>
                <c:pt idx="28">
                  <c:v>21257</c:v>
                </c:pt>
                <c:pt idx="29">
                  <c:v>22106</c:v>
                </c:pt>
                <c:pt idx="30">
                  <c:v>22603</c:v>
                </c:pt>
                <c:pt idx="31">
                  <c:v>23009</c:v>
                </c:pt>
                <c:pt idx="32">
                  <c:v>23097</c:v>
                </c:pt>
                <c:pt idx="33">
                  <c:v>23394</c:v>
                </c:pt>
                <c:pt idx="34">
                  <c:v>23931</c:v>
                </c:pt>
                <c:pt idx="35">
                  <c:v>24295</c:v>
                </c:pt>
                <c:pt idx="36">
                  <c:v>24774</c:v>
                </c:pt>
                <c:pt idx="37">
                  <c:v>25270</c:v>
                </c:pt>
                <c:pt idx="38">
                  <c:v>25686</c:v>
                </c:pt>
                <c:pt idx="39">
                  <c:v>26943</c:v>
                </c:pt>
                <c:pt idx="40">
                  <c:v>27003</c:v>
                </c:pt>
                <c:pt idx="41">
                  <c:v>27344</c:v>
                </c:pt>
                <c:pt idx="42">
                  <c:v>27386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8">
                  <c:v>-1.8195099997683428E-2</c:v>
                </c:pt>
                <c:pt idx="29">
                  <c:v>-1.9175799992808606E-2</c:v>
                </c:pt>
                <c:pt idx="30">
                  <c:v>-1.9202899995434564E-2</c:v>
                </c:pt>
                <c:pt idx="32">
                  <c:v>-1.8607099991641007E-2</c:v>
                </c:pt>
                <c:pt idx="33">
                  <c:v>-2.1374199990532361E-2</c:v>
                </c:pt>
                <c:pt idx="34">
                  <c:v>-2.2773299991968088E-2</c:v>
                </c:pt>
                <c:pt idx="35">
                  <c:v>-2.3318499996094033E-2</c:v>
                </c:pt>
                <c:pt idx="36">
                  <c:v>-2.4208199996792246E-2</c:v>
                </c:pt>
                <c:pt idx="37">
                  <c:v>-2.2160999993502628E-2</c:v>
                </c:pt>
                <c:pt idx="38">
                  <c:v>-2.6169800003117416E-2</c:v>
                </c:pt>
                <c:pt idx="39">
                  <c:v>-2.7264899996225722E-2</c:v>
                </c:pt>
                <c:pt idx="41">
                  <c:v>-2.7259199996478856E-2</c:v>
                </c:pt>
                <c:pt idx="42">
                  <c:v>-2.7679799997713417E-2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AD-4E13-B318-6BA11E8D52F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-4943</c:v>
                </c:pt>
                <c:pt idx="1">
                  <c:v>-4878</c:v>
                </c:pt>
                <c:pt idx="2">
                  <c:v>-4366</c:v>
                </c:pt>
                <c:pt idx="3">
                  <c:v>-3511</c:v>
                </c:pt>
                <c:pt idx="4">
                  <c:v>-3181</c:v>
                </c:pt>
                <c:pt idx="5">
                  <c:v>-2782</c:v>
                </c:pt>
                <c:pt idx="6">
                  <c:v>-2650</c:v>
                </c:pt>
                <c:pt idx="7">
                  <c:v>-1801</c:v>
                </c:pt>
                <c:pt idx="8">
                  <c:v>-387</c:v>
                </c:pt>
                <c:pt idx="9">
                  <c:v>-370</c:v>
                </c:pt>
                <c:pt idx="10">
                  <c:v>-40</c:v>
                </c:pt>
                <c:pt idx="11">
                  <c:v>0</c:v>
                </c:pt>
                <c:pt idx="12">
                  <c:v>0</c:v>
                </c:pt>
                <c:pt idx="13">
                  <c:v>919</c:v>
                </c:pt>
                <c:pt idx="14">
                  <c:v>1357</c:v>
                </c:pt>
                <c:pt idx="15">
                  <c:v>1363</c:v>
                </c:pt>
                <c:pt idx="16">
                  <c:v>1750</c:v>
                </c:pt>
                <c:pt idx="17">
                  <c:v>1762</c:v>
                </c:pt>
                <c:pt idx="18">
                  <c:v>2195</c:v>
                </c:pt>
                <c:pt idx="19">
                  <c:v>2223</c:v>
                </c:pt>
                <c:pt idx="20">
                  <c:v>2224</c:v>
                </c:pt>
                <c:pt idx="21">
                  <c:v>2229</c:v>
                </c:pt>
                <c:pt idx="22">
                  <c:v>2252</c:v>
                </c:pt>
                <c:pt idx="23">
                  <c:v>2513</c:v>
                </c:pt>
                <c:pt idx="24">
                  <c:v>2548</c:v>
                </c:pt>
                <c:pt idx="25">
                  <c:v>2622</c:v>
                </c:pt>
                <c:pt idx="26">
                  <c:v>3979</c:v>
                </c:pt>
                <c:pt idx="27">
                  <c:v>5296</c:v>
                </c:pt>
                <c:pt idx="28">
                  <c:v>21257</c:v>
                </c:pt>
                <c:pt idx="29">
                  <c:v>22106</c:v>
                </c:pt>
                <c:pt idx="30">
                  <c:v>22603</c:v>
                </c:pt>
                <c:pt idx="31">
                  <c:v>23009</c:v>
                </c:pt>
                <c:pt idx="32">
                  <c:v>23097</c:v>
                </c:pt>
                <c:pt idx="33">
                  <c:v>23394</c:v>
                </c:pt>
                <c:pt idx="34">
                  <c:v>23931</c:v>
                </c:pt>
                <c:pt idx="35">
                  <c:v>24295</c:v>
                </c:pt>
                <c:pt idx="36">
                  <c:v>24774</c:v>
                </c:pt>
                <c:pt idx="37">
                  <c:v>25270</c:v>
                </c:pt>
                <c:pt idx="38">
                  <c:v>25686</c:v>
                </c:pt>
                <c:pt idx="39">
                  <c:v>26943</c:v>
                </c:pt>
                <c:pt idx="40">
                  <c:v>27003</c:v>
                </c:pt>
                <c:pt idx="41">
                  <c:v>27344</c:v>
                </c:pt>
                <c:pt idx="42">
                  <c:v>27386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7.6490000355988741E-4</c:v>
                </c:pt>
                <c:pt idx="1">
                  <c:v>0.1714354000032472</c:v>
                </c:pt>
                <c:pt idx="2">
                  <c:v>-1.6061999958765227E-3</c:v>
                </c:pt>
                <c:pt idx="3">
                  <c:v>2.1367300003475975E-2</c:v>
                </c:pt>
                <c:pt idx="4">
                  <c:v>-4.31516999960877E-2</c:v>
                </c:pt>
                <c:pt idx="5">
                  <c:v>3.3702600001561223E-2</c:v>
                </c:pt>
                <c:pt idx="6">
                  <c:v>6.5895000003365567E-2</c:v>
                </c:pt>
                <c:pt idx="7">
                  <c:v>-2.7685699995345203E-2</c:v>
                </c:pt>
                <c:pt idx="8">
                  <c:v>-1.274589999957243E-2</c:v>
                </c:pt>
                <c:pt idx="9">
                  <c:v>-1.508999994257465E-3</c:v>
                </c:pt>
                <c:pt idx="10">
                  <c:v>9.9719999998342246E-3</c:v>
                </c:pt>
                <c:pt idx="11">
                  <c:v>-2.599999999802094E-2</c:v>
                </c:pt>
                <c:pt idx="13">
                  <c:v>1.8218299999716692E-2</c:v>
                </c:pt>
                <c:pt idx="14">
                  <c:v>-3.1325099997047801E-2</c:v>
                </c:pt>
                <c:pt idx="15">
                  <c:v>2.6229100003547501E-2</c:v>
                </c:pt>
                <c:pt idx="16">
                  <c:v>5.6975000006787013E-2</c:v>
                </c:pt>
                <c:pt idx="17">
                  <c:v>2.0834000024478883E-3</c:v>
                </c:pt>
                <c:pt idx="18">
                  <c:v>-2.258849999634549E-2</c:v>
                </c:pt>
                <c:pt idx="19">
                  <c:v>6.3311000048997812E-3</c:v>
                </c:pt>
                <c:pt idx="20">
                  <c:v>1.6756800003349781E-2</c:v>
                </c:pt>
                <c:pt idx="21">
                  <c:v>-6.1147000014898367E-3</c:v>
                </c:pt>
                <c:pt idx="22">
                  <c:v>2.6763999994727783E-3</c:v>
                </c:pt>
                <c:pt idx="23">
                  <c:v>4.7841000050539151E-3</c:v>
                </c:pt>
                <c:pt idx="24">
                  <c:v>3.4683600002608728E-2</c:v>
                </c:pt>
                <c:pt idx="25">
                  <c:v>-1.9814599996607285E-2</c:v>
                </c:pt>
                <c:pt idx="26">
                  <c:v>-2.9139699996449053E-2</c:v>
                </c:pt>
                <c:pt idx="27">
                  <c:v>6.5072000070358627E-3</c:v>
                </c:pt>
                <c:pt idx="31">
                  <c:v>-2.1468699989782181E-2</c:v>
                </c:pt>
                <c:pt idx="40">
                  <c:v>-2.8022899998177309E-2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AD-4E13-B318-6BA11E8D52F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-4943</c:v>
                </c:pt>
                <c:pt idx="1">
                  <c:v>-4878</c:v>
                </c:pt>
                <c:pt idx="2">
                  <c:v>-4366</c:v>
                </c:pt>
                <c:pt idx="3">
                  <c:v>-3511</c:v>
                </c:pt>
                <c:pt idx="4">
                  <c:v>-3181</c:v>
                </c:pt>
                <c:pt idx="5">
                  <c:v>-2782</c:v>
                </c:pt>
                <c:pt idx="6">
                  <c:v>-2650</c:v>
                </c:pt>
                <c:pt idx="7">
                  <c:v>-1801</c:v>
                </c:pt>
                <c:pt idx="8">
                  <c:v>-387</c:v>
                </c:pt>
                <c:pt idx="9">
                  <c:v>-370</c:v>
                </c:pt>
                <c:pt idx="10">
                  <c:v>-40</c:v>
                </c:pt>
                <c:pt idx="11">
                  <c:v>0</c:v>
                </c:pt>
                <c:pt idx="12">
                  <c:v>0</c:v>
                </c:pt>
                <c:pt idx="13">
                  <c:v>919</c:v>
                </c:pt>
                <c:pt idx="14">
                  <c:v>1357</c:v>
                </c:pt>
                <c:pt idx="15">
                  <c:v>1363</c:v>
                </c:pt>
                <c:pt idx="16">
                  <c:v>1750</c:v>
                </c:pt>
                <c:pt idx="17">
                  <c:v>1762</c:v>
                </c:pt>
                <c:pt idx="18">
                  <c:v>2195</c:v>
                </c:pt>
                <c:pt idx="19">
                  <c:v>2223</c:v>
                </c:pt>
                <c:pt idx="20">
                  <c:v>2224</c:v>
                </c:pt>
                <c:pt idx="21">
                  <c:v>2229</c:v>
                </c:pt>
                <c:pt idx="22">
                  <c:v>2252</c:v>
                </c:pt>
                <c:pt idx="23">
                  <c:v>2513</c:v>
                </c:pt>
                <c:pt idx="24">
                  <c:v>2548</c:v>
                </c:pt>
                <c:pt idx="25">
                  <c:v>2622</c:v>
                </c:pt>
                <c:pt idx="26">
                  <c:v>3979</c:v>
                </c:pt>
                <c:pt idx="27">
                  <c:v>5296</c:v>
                </c:pt>
                <c:pt idx="28">
                  <c:v>21257</c:v>
                </c:pt>
                <c:pt idx="29">
                  <c:v>22106</c:v>
                </c:pt>
                <c:pt idx="30">
                  <c:v>22603</c:v>
                </c:pt>
                <c:pt idx="31">
                  <c:v>23009</c:v>
                </c:pt>
                <c:pt idx="32">
                  <c:v>23097</c:v>
                </c:pt>
                <c:pt idx="33">
                  <c:v>23394</c:v>
                </c:pt>
                <c:pt idx="34">
                  <c:v>23931</c:v>
                </c:pt>
                <c:pt idx="35">
                  <c:v>24295</c:v>
                </c:pt>
                <c:pt idx="36">
                  <c:v>24774</c:v>
                </c:pt>
                <c:pt idx="37">
                  <c:v>25270</c:v>
                </c:pt>
                <c:pt idx="38">
                  <c:v>25686</c:v>
                </c:pt>
                <c:pt idx="39">
                  <c:v>26943</c:v>
                </c:pt>
                <c:pt idx="40">
                  <c:v>27003</c:v>
                </c:pt>
                <c:pt idx="41">
                  <c:v>27344</c:v>
                </c:pt>
                <c:pt idx="42">
                  <c:v>27386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AD-4E13-B318-6BA11E8D52F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-4943</c:v>
                </c:pt>
                <c:pt idx="1">
                  <c:v>-4878</c:v>
                </c:pt>
                <c:pt idx="2">
                  <c:v>-4366</c:v>
                </c:pt>
                <c:pt idx="3">
                  <c:v>-3511</c:v>
                </c:pt>
                <c:pt idx="4">
                  <c:v>-3181</c:v>
                </c:pt>
                <c:pt idx="5">
                  <c:v>-2782</c:v>
                </c:pt>
                <c:pt idx="6">
                  <c:v>-2650</c:v>
                </c:pt>
                <c:pt idx="7">
                  <c:v>-1801</c:v>
                </c:pt>
                <c:pt idx="8">
                  <c:v>-387</c:v>
                </c:pt>
                <c:pt idx="9">
                  <c:v>-370</c:v>
                </c:pt>
                <c:pt idx="10">
                  <c:v>-40</c:v>
                </c:pt>
                <c:pt idx="11">
                  <c:v>0</c:v>
                </c:pt>
                <c:pt idx="12">
                  <c:v>0</c:v>
                </c:pt>
                <c:pt idx="13">
                  <c:v>919</c:v>
                </c:pt>
                <c:pt idx="14">
                  <c:v>1357</c:v>
                </c:pt>
                <c:pt idx="15">
                  <c:v>1363</c:v>
                </c:pt>
                <c:pt idx="16">
                  <c:v>1750</c:v>
                </c:pt>
                <c:pt idx="17">
                  <c:v>1762</c:v>
                </c:pt>
                <c:pt idx="18">
                  <c:v>2195</c:v>
                </c:pt>
                <c:pt idx="19">
                  <c:v>2223</c:v>
                </c:pt>
                <c:pt idx="20">
                  <c:v>2224</c:v>
                </c:pt>
                <c:pt idx="21">
                  <c:v>2229</c:v>
                </c:pt>
                <c:pt idx="22">
                  <c:v>2252</c:v>
                </c:pt>
                <c:pt idx="23">
                  <c:v>2513</c:v>
                </c:pt>
                <c:pt idx="24">
                  <c:v>2548</c:v>
                </c:pt>
                <c:pt idx="25">
                  <c:v>2622</c:v>
                </c:pt>
                <c:pt idx="26">
                  <c:v>3979</c:v>
                </c:pt>
                <c:pt idx="27">
                  <c:v>5296</c:v>
                </c:pt>
                <c:pt idx="28">
                  <c:v>21257</c:v>
                </c:pt>
                <c:pt idx="29">
                  <c:v>22106</c:v>
                </c:pt>
                <c:pt idx="30">
                  <c:v>22603</c:v>
                </c:pt>
                <c:pt idx="31">
                  <c:v>23009</c:v>
                </c:pt>
                <c:pt idx="32">
                  <c:v>23097</c:v>
                </c:pt>
                <c:pt idx="33">
                  <c:v>23394</c:v>
                </c:pt>
                <c:pt idx="34">
                  <c:v>23931</c:v>
                </c:pt>
                <c:pt idx="35">
                  <c:v>24295</c:v>
                </c:pt>
                <c:pt idx="36">
                  <c:v>24774</c:v>
                </c:pt>
                <c:pt idx="37">
                  <c:v>25270</c:v>
                </c:pt>
                <c:pt idx="38">
                  <c:v>25686</c:v>
                </c:pt>
                <c:pt idx="39">
                  <c:v>26943</c:v>
                </c:pt>
                <c:pt idx="40">
                  <c:v>27003</c:v>
                </c:pt>
                <c:pt idx="41">
                  <c:v>27344</c:v>
                </c:pt>
                <c:pt idx="42">
                  <c:v>27386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AD-4E13-B318-6BA11E8D52F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-4943</c:v>
                </c:pt>
                <c:pt idx="1">
                  <c:v>-4878</c:v>
                </c:pt>
                <c:pt idx="2">
                  <c:v>-4366</c:v>
                </c:pt>
                <c:pt idx="3">
                  <c:v>-3511</c:v>
                </c:pt>
                <c:pt idx="4">
                  <c:v>-3181</c:v>
                </c:pt>
                <c:pt idx="5">
                  <c:v>-2782</c:v>
                </c:pt>
                <c:pt idx="6">
                  <c:v>-2650</c:v>
                </c:pt>
                <c:pt idx="7">
                  <c:v>-1801</c:v>
                </c:pt>
                <c:pt idx="8">
                  <c:v>-387</c:v>
                </c:pt>
                <c:pt idx="9">
                  <c:v>-370</c:v>
                </c:pt>
                <c:pt idx="10">
                  <c:v>-40</c:v>
                </c:pt>
                <c:pt idx="11">
                  <c:v>0</c:v>
                </c:pt>
                <c:pt idx="12">
                  <c:v>0</c:v>
                </c:pt>
                <c:pt idx="13">
                  <c:v>919</c:v>
                </c:pt>
                <c:pt idx="14">
                  <c:v>1357</c:v>
                </c:pt>
                <c:pt idx="15">
                  <c:v>1363</c:v>
                </c:pt>
                <c:pt idx="16">
                  <c:v>1750</c:v>
                </c:pt>
                <c:pt idx="17">
                  <c:v>1762</c:v>
                </c:pt>
                <c:pt idx="18">
                  <c:v>2195</c:v>
                </c:pt>
                <c:pt idx="19">
                  <c:v>2223</c:v>
                </c:pt>
                <c:pt idx="20">
                  <c:v>2224</c:v>
                </c:pt>
                <c:pt idx="21">
                  <c:v>2229</c:v>
                </c:pt>
                <c:pt idx="22">
                  <c:v>2252</c:v>
                </c:pt>
                <c:pt idx="23">
                  <c:v>2513</c:v>
                </c:pt>
                <c:pt idx="24">
                  <c:v>2548</c:v>
                </c:pt>
                <c:pt idx="25">
                  <c:v>2622</c:v>
                </c:pt>
                <c:pt idx="26">
                  <c:v>3979</c:v>
                </c:pt>
                <c:pt idx="27">
                  <c:v>5296</c:v>
                </c:pt>
                <c:pt idx="28">
                  <c:v>21257</c:v>
                </c:pt>
                <c:pt idx="29">
                  <c:v>22106</c:v>
                </c:pt>
                <c:pt idx="30">
                  <c:v>22603</c:v>
                </c:pt>
                <c:pt idx="31">
                  <c:v>23009</c:v>
                </c:pt>
                <c:pt idx="32">
                  <c:v>23097</c:v>
                </c:pt>
                <c:pt idx="33">
                  <c:v>23394</c:v>
                </c:pt>
                <c:pt idx="34">
                  <c:v>23931</c:v>
                </c:pt>
                <c:pt idx="35">
                  <c:v>24295</c:v>
                </c:pt>
                <c:pt idx="36">
                  <c:v>24774</c:v>
                </c:pt>
                <c:pt idx="37">
                  <c:v>25270</c:v>
                </c:pt>
                <c:pt idx="38">
                  <c:v>25686</c:v>
                </c:pt>
                <c:pt idx="39">
                  <c:v>26943</c:v>
                </c:pt>
                <c:pt idx="40">
                  <c:v>27003</c:v>
                </c:pt>
                <c:pt idx="41">
                  <c:v>27344</c:v>
                </c:pt>
                <c:pt idx="42">
                  <c:v>27386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AD-4E13-B318-6BA11E8D52F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-4943</c:v>
                </c:pt>
                <c:pt idx="1">
                  <c:v>-4878</c:v>
                </c:pt>
                <c:pt idx="2">
                  <c:v>-4366</c:v>
                </c:pt>
                <c:pt idx="3">
                  <c:v>-3511</c:v>
                </c:pt>
                <c:pt idx="4">
                  <c:v>-3181</c:v>
                </c:pt>
                <c:pt idx="5">
                  <c:v>-2782</c:v>
                </c:pt>
                <c:pt idx="6">
                  <c:v>-2650</c:v>
                </c:pt>
                <c:pt idx="7">
                  <c:v>-1801</c:v>
                </c:pt>
                <c:pt idx="8">
                  <c:v>-387</c:v>
                </c:pt>
                <c:pt idx="9">
                  <c:v>-370</c:v>
                </c:pt>
                <c:pt idx="10">
                  <c:v>-40</c:v>
                </c:pt>
                <c:pt idx="11">
                  <c:v>0</c:v>
                </c:pt>
                <c:pt idx="12">
                  <c:v>0</c:v>
                </c:pt>
                <c:pt idx="13">
                  <c:v>919</c:v>
                </c:pt>
                <c:pt idx="14">
                  <c:v>1357</c:v>
                </c:pt>
                <c:pt idx="15">
                  <c:v>1363</c:v>
                </c:pt>
                <c:pt idx="16">
                  <c:v>1750</c:v>
                </c:pt>
                <c:pt idx="17">
                  <c:v>1762</c:v>
                </c:pt>
                <c:pt idx="18">
                  <c:v>2195</c:v>
                </c:pt>
                <c:pt idx="19">
                  <c:v>2223</c:v>
                </c:pt>
                <c:pt idx="20">
                  <c:v>2224</c:v>
                </c:pt>
                <c:pt idx="21">
                  <c:v>2229</c:v>
                </c:pt>
                <c:pt idx="22">
                  <c:v>2252</c:v>
                </c:pt>
                <c:pt idx="23">
                  <c:v>2513</c:v>
                </c:pt>
                <c:pt idx="24">
                  <c:v>2548</c:v>
                </c:pt>
                <c:pt idx="25">
                  <c:v>2622</c:v>
                </c:pt>
                <c:pt idx="26">
                  <c:v>3979</c:v>
                </c:pt>
                <c:pt idx="27">
                  <c:v>5296</c:v>
                </c:pt>
                <c:pt idx="28">
                  <c:v>21257</c:v>
                </c:pt>
                <c:pt idx="29">
                  <c:v>22106</c:v>
                </c:pt>
                <c:pt idx="30">
                  <c:v>22603</c:v>
                </c:pt>
                <c:pt idx="31">
                  <c:v>23009</c:v>
                </c:pt>
                <c:pt idx="32">
                  <c:v>23097</c:v>
                </c:pt>
                <c:pt idx="33">
                  <c:v>23394</c:v>
                </c:pt>
                <c:pt idx="34">
                  <c:v>23931</c:v>
                </c:pt>
                <c:pt idx="35">
                  <c:v>24295</c:v>
                </c:pt>
                <c:pt idx="36">
                  <c:v>24774</c:v>
                </c:pt>
                <c:pt idx="37">
                  <c:v>25270</c:v>
                </c:pt>
                <c:pt idx="38">
                  <c:v>25686</c:v>
                </c:pt>
                <c:pt idx="39">
                  <c:v>26943</c:v>
                </c:pt>
                <c:pt idx="40">
                  <c:v>27003</c:v>
                </c:pt>
                <c:pt idx="41">
                  <c:v>27344</c:v>
                </c:pt>
                <c:pt idx="42">
                  <c:v>27386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AD-4E13-B318-6BA11E8D52F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-4943</c:v>
                </c:pt>
                <c:pt idx="1">
                  <c:v>-4878</c:v>
                </c:pt>
                <c:pt idx="2">
                  <c:v>-4366</c:v>
                </c:pt>
                <c:pt idx="3">
                  <c:v>-3511</c:v>
                </c:pt>
                <c:pt idx="4">
                  <c:v>-3181</c:v>
                </c:pt>
                <c:pt idx="5">
                  <c:v>-2782</c:v>
                </c:pt>
                <c:pt idx="6">
                  <c:v>-2650</c:v>
                </c:pt>
                <c:pt idx="7">
                  <c:v>-1801</c:v>
                </c:pt>
                <c:pt idx="8">
                  <c:v>-387</c:v>
                </c:pt>
                <c:pt idx="9">
                  <c:v>-370</c:v>
                </c:pt>
                <c:pt idx="10">
                  <c:v>-40</c:v>
                </c:pt>
                <c:pt idx="11">
                  <c:v>0</c:v>
                </c:pt>
                <c:pt idx="12">
                  <c:v>0</c:v>
                </c:pt>
                <c:pt idx="13">
                  <c:v>919</c:v>
                </c:pt>
                <c:pt idx="14">
                  <c:v>1357</c:v>
                </c:pt>
                <c:pt idx="15">
                  <c:v>1363</c:v>
                </c:pt>
                <c:pt idx="16">
                  <c:v>1750</c:v>
                </c:pt>
                <c:pt idx="17">
                  <c:v>1762</c:v>
                </c:pt>
                <c:pt idx="18">
                  <c:v>2195</c:v>
                </c:pt>
                <c:pt idx="19">
                  <c:v>2223</c:v>
                </c:pt>
                <c:pt idx="20">
                  <c:v>2224</c:v>
                </c:pt>
                <c:pt idx="21">
                  <c:v>2229</c:v>
                </c:pt>
                <c:pt idx="22">
                  <c:v>2252</c:v>
                </c:pt>
                <c:pt idx="23">
                  <c:v>2513</c:v>
                </c:pt>
                <c:pt idx="24">
                  <c:v>2548</c:v>
                </c:pt>
                <c:pt idx="25">
                  <c:v>2622</c:v>
                </c:pt>
                <c:pt idx="26">
                  <c:v>3979</c:v>
                </c:pt>
                <c:pt idx="27">
                  <c:v>5296</c:v>
                </c:pt>
                <c:pt idx="28">
                  <c:v>21257</c:v>
                </c:pt>
                <c:pt idx="29">
                  <c:v>22106</c:v>
                </c:pt>
                <c:pt idx="30">
                  <c:v>22603</c:v>
                </c:pt>
                <c:pt idx="31">
                  <c:v>23009</c:v>
                </c:pt>
                <c:pt idx="32">
                  <c:v>23097</c:v>
                </c:pt>
                <c:pt idx="33">
                  <c:v>23394</c:v>
                </c:pt>
                <c:pt idx="34">
                  <c:v>23931</c:v>
                </c:pt>
                <c:pt idx="35">
                  <c:v>24295</c:v>
                </c:pt>
                <c:pt idx="36">
                  <c:v>24774</c:v>
                </c:pt>
                <c:pt idx="37">
                  <c:v>25270</c:v>
                </c:pt>
                <c:pt idx="38">
                  <c:v>25686</c:v>
                </c:pt>
                <c:pt idx="39">
                  <c:v>26943</c:v>
                </c:pt>
                <c:pt idx="40">
                  <c:v>27003</c:v>
                </c:pt>
                <c:pt idx="41">
                  <c:v>27344</c:v>
                </c:pt>
                <c:pt idx="42">
                  <c:v>27386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1.8115306232043001E-2</c:v>
                </c:pt>
                <c:pt idx="1">
                  <c:v>1.8020265099065652E-2</c:v>
                </c:pt>
                <c:pt idx="2">
                  <c:v>1.7271633405459449E-2</c:v>
                </c:pt>
                <c:pt idx="3">
                  <c:v>1.6021476963988153E-2</c:v>
                </c:pt>
                <c:pt idx="4">
                  <c:v>1.5538960442718529E-2</c:v>
                </c:pt>
                <c:pt idx="5">
                  <c:v>1.4955554103365258E-2</c:v>
                </c:pt>
                <c:pt idx="6">
                  <c:v>1.4762547494857409E-2</c:v>
                </c:pt>
                <c:pt idx="7">
                  <c:v>1.3521164081045561E-2</c:v>
                </c:pt>
                <c:pt idx="8">
                  <c:v>1.1453653895969054E-2</c:v>
                </c:pt>
                <c:pt idx="9">
                  <c:v>1.1428796984267285E-2</c:v>
                </c:pt>
                <c:pt idx="10">
                  <c:v>1.0946280462997662E-2</c:v>
                </c:pt>
                <c:pt idx="11">
                  <c:v>1.0887793611934678E-2</c:v>
                </c:pt>
                <c:pt idx="12">
                  <c:v>1.0887793611934678E-2</c:v>
                </c:pt>
                <c:pt idx="13">
                  <c:v>9.5440582087626055E-3</c:v>
                </c:pt>
                <c:pt idx="14">
                  <c:v>8.9036271896229258E-3</c:v>
                </c:pt>
                <c:pt idx="15">
                  <c:v>8.894854161963478E-3</c:v>
                </c:pt>
                <c:pt idx="16">
                  <c:v>8.3289938779291008E-3</c:v>
                </c:pt>
                <c:pt idx="17">
                  <c:v>8.3114478226102052E-3</c:v>
                </c:pt>
                <c:pt idx="18">
                  <c:v>7.6783276598533972E-3</c:v>
                </c:pt>
                <c:pt idx="19">
                  <c:v>7.6373868641093079E-3</c:v>
                </c:pt>
                <c:pt idx="20">
                  <c:v>7.6359246928327327E-3</c:v>
                </c:pt>
                <c:pt idx="21">
                  <c:v>7.6286138364498601E-3</c:v>
                </c:pt>
                <c:pt idx="22">
                  <c:v>7.5949838970886443E-3</c:v>
                </c:pt>
                <c:pt idx="23">
                  <c:v>7.2133571939026701E-3</c:v>
                </c:pt>
                <c:pt idx="24">
                  <c:v>7.1621811992225578E-3</c:v>
                </c:pt>
                <c:pt idx="25">
                  <c:v>7.0539805247560369E-3</c:v>
                </c:pt>
                <c:pt idx="26">
                  <c:v>5.0698141024442828E-3</c:v>
                </c:pt>
                <c:pt idx="27">
                  <c:v>3.1441345311955145E-3</c:v>
                </c:pt>
                <c:pt idx="28">
                  <c:v>-2.0193581214211921E-2</c:v>
                </c:pt>
                <c:pt idx="29">
                  <c:v>-2.1434964628023773E-2</c:v>
                </c:pt>
                <c:pt idx="30">
                  <c:v>-2.2161663752481353E-2</c:v>
                </c:pt>
                <c:pt idx="31">
                  <c:v>-2.2755305290770647E-2</c:v>
                </c:pt>
                <c:pt idx="32">
                  <c:v>-2.2883976363109217E-2</c:v>
                </c:pt>
                <c:pt idx="33">
                  <c:v>-2.3318241232251874E-2</c:v>
                </c:pt>
                <c:pt idx="34">
                  <c:v>-2.4103427207772449E-2</c:v>
                </c:pt>
                <c:pt idx="35">
                  <c:v>-2.4635657552445608E-2</c:v>
                </c:pt>
                <c:pt idx="36">
                  <c:v>-2.5336037593924846E-2</c:v>
                </c:pt>
                <c:pt idx="37">
                  <c:v>-2.6061274547105856E-2</c:v>
                </c:pt>
                <c:pt idx="38">
                  <c:v>-2.6669537798160899E-2</c:v>
                </c:pt>
                <c:pt idx="39">
                  <c:v>-2.8507487092815191E-2</c:v>
                </c:pt>
                <c:pt idx="40">
                  <c:v>-2.8595217369409662E-2</c:v>
                </c:pt>
                <c:pt idx="41">
                  <c:v>-2.9093817774721607E-2</c:v>
                </c:pt>
                <c:pt idx="42">
                  <c:v>-2.9155228968337742E-2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AD-4E13-B318-6BA11E8D5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0040496"/>
        <c:axId val="1"/>
      </c:scatterChart>
      <c:valAx>
        <c:axId val="890040496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0040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09063810480879"/>
          <c:y val="0.91975600272188196"/>
          <c:w val="0.74636561382977362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V0527 Mon - O-C Diagr.</a:t>
            </a:r>
          </a:p>
        </c:rich>
      </c:tx>
      <c:layout>
        <c:manualLayout>
          <c:xMode val="edge"/>
          <c:yMode val="edge"/>
          <c:x val="0.3612903225806451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769252958613219"/>
          <c:w val="0.8064516129032257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-4943</c:v>
                </c:pt>
                <c:pt idx="1">
                  <c:v>-4878</c:v>
                </c:pt>
                <c:pt idx="2">
                  <c:v>-4366</c:v>
                </c:pt>
                <c:pt idx="3">
                  <c:v>-3511</c:v>
                </c:pt>
                <c:pt idx="4">
                  <c:v>-3181</c:v>
                </c:pt>
                <c:pt idx="5">
                  <c:v>-2782</c:v>
                </c:pt>
                <c:pt idx="6">
                  <c:v>-2650</c:v>
                </c:pt>
                <c:pt idx="7">
                  <c:v>-1801</c:v>
                </c:pt>
                <c:pt idx="8">
                  <c:v>-387</c:v>
                </c:pt>
                <c:pt idx="9">
                  <c:v>-370</c:v>
                </c:pt>
                <c:pt idx="10">
                  <c:v>-40</c:v>
                </c:pt>
                <c:pt idx="11">
                  <c:v>0</c:v>
                </c:pt>
                <c:pt idx="12">
                  <c:v>0</c:v>
                </c:pt>
                <c:pt idx="13">
                  <c:v>919</c:v>
                </c:pt>
                <c:pt idx="14">
                  <c:v>1357</c:v>
                </c:pt>
                <c:pt idx="15">
                  <c:v>1363</c:v>
                </c:pt>
                <c:pt idx="16">
                  <c:v>1750</c:v>
                </c:pt>
                <c:pt idx="17">
                  <c:v>1762</c:v>
                </c:pt>
                <c:pt idx="18">
                  <c:v>2195</c:v>
                </c:pt>
                <c:pt idx="19">
                  <c:v>2223</c:v>
                </c:pt>
                <c:pt idx="20">
                  <c:v>2224</c:v>
                </c:pt>
                <c:pt idx="21">
                  <c:v>2229</c:v>
                </c:pt>
                <c:pt idx="22">
                  <c:v>2252</c:v>
                </c:pt>
                <c:pt idx="23">
                  <c:v>2513</c:v>
                </c:pt>
                <c:pt idx="24">
                  <c:v>2548</c:v>
                </c:pt>
                <c:pt idx="25">
                  <c:v>2622</c:v>
                </c:pt>
                <c:pt idx="26">
                  <c:v>3979</c:v>
                </c:pt>
                <c:pt idx="27">
                  <c:v>5296</c:v>
                </c:pt>
                <c:pt idx="28">
                  <c:v>21257</c:v>
                </c:pt>
                <c:pt idx="29">
                  <c:v>22106</c:v>
                </c:pt>
                <c:pt idx="30">
                  <c:v>22603</c:v>
                </c:pt>
                <c:pt idx="31">
                  <c:v>23009</c:v>
                </c:pt>
                <c:pt idx="32">
                  <c:v>23097</c:v>
                </c:pt>
                <c:pt idx="33">
                  <c:v>23394</c:v>
                </c:pt>
                <c:pt idx="34">
                  <c:v>23931</c:v>
                </c:pt>
                <c:pt idx="35">
                  <c:v>24295</c:v>
                </c:pt>
                <c:pt idx="36">
                  <c:v>24774</c:v>
                </c:pt>
                <c:pt idx="37">
                  <c:v>25270</c:v>
                </c:pt>
                <c:pt idx="38">
                  <c:v>25686</c:v>
                </c:pt>
                <c:pt idx="39">
                  <c:v>26943</c:v>
                </c:pt>
                <c:pt idx="40">
                  <c:v>27003</c:v>
                </c:pt>
                <c:pt idx="41">
                  <c:v>27344</c:v>
                </c:pt>
                <c:pt idx="42">
                  <c:v>27386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10-4F67-BC47-86486662516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-4943</c:v>
                </c:pt>
                <c:pt idx="1">
                  <c:v>-4878</c:v>
                </c:pt>
                <c:pt idx="2">
                  <c:v>-4366</c:v>
                </c:pt>
                <c:pt idx="3">
                  <c:v>-3511</c:v>
                </c:pt>
                <c:pt idx="4">
                  <c:v>-3181</c:v>
                </c:pt>
                <c:pt idx="5">
                  <c:v>-2782</c:v>
                </c:pt>
                <c:pt idx="6">
                  <c:v>-2650</c:v>
                </c:pt>
                <c:pt idx="7">
                  <c:v>-1801</c:v>
                </c:pt>
                <c:pt idx="8">
                  <c:v>-387</c:v>
                </c:pt>
                <c:pt idx="9">
                  <c:v>-370</c:v>
                </c:pt>
                <c:pt idx="10">
                  <c:v>-40</c:v>
                </c:pt>
                <c:pt idx="11">
                  <c:v>0</c:v>
                </c:pt>
                <c:pt idx="12">
                  <c:v>0</c:v>
                </c:pt>
                <c:pt idx="13">
                  <c:v>919</c:v>
                </c:pt>
                <c:pt idx="14">
                  <c:v>1357</c:v>
                </c:pt>
                <c:pt idx="15">
                  <c:v>1363</c:v>
                </c:pt>
                <c:pt idx="16">
                  <c:v>1750</c:v>
                </c:pt>
                <c:pt idx="17">
                  <c:v>1762</c:v>
                </c:pt>
                <c:pt idx="18">
                  <c:v>2195</c:v>
                </c:pt>
                <c:pt idx="19">
                  <c:v>2223</c:v>
                </c:pt>
                <c:pt idx="20">
                  <c:v>2224</c:v>
                </c:pt>
                <c:pt idx="21">
                  <c:v>2229</c:v>
                </c:pt>
                <c:pt idx="22">
                  <c:v>2252</c:v>
                </c:pt>
                <c:pt idx="23">
                  <c:v>2513</c:v>
                </c:pt>
                <c:pt idx="24">
                  <c:v>2548</c:v>
                </c:pt>
                <c:pt idx="25">
                  <c:v>2622</c:v>
                </c:pt>
                <c:pt idx="26">
                  <c:v>3979</c:v>
                </c:pt>
                <c:pt idx="27">
                  <c:v>5296</c:v>
                </c:pt>
                <c:pt idx="28">
                  <c:v>21257</c:v>
                </c:pt>
                <c:pt idx="29">
                  <c:v>22106</c:v>
                </c:pt>
                <c:pt idx="30">
                  <c:v>22603</c:v>
                </c:pt>
                <c:pt idx="31">
                  <c:v>23009</c:v>
                </c:pt>
                <c:pt idx="32">
                  <c:v>23097</c:v>
                </c:pt>
                <c:pt idx="33">
                  <c:v>23394</c:v>
                </c:pt>
                <c:pt idx="34">
                  <c:v>23931</c:v>
                </c:pt>
                <c:pt idx="35">
                  <c:v>24295</c:v>
                </c:pt>
                <c:pt idx="36">
                  <c:v>24774</c:v>
                </c:pt>
                <c:pt idx="37">
                  <c:v>25270</c:v>
                </c:pt>
                <c:pt idx="38">
                  <c:v>25686</c:v>
                </c:pt>
                <c:pt idx="39">
                  <c:v>26943</c:v>
                </c:pt>
                <c:pt idx="40">
                  <c:v>27003</c:v>
                </c:pt>
                <c:pt idx="41">
                  <c:v>27344</c:v>
                </c:pt>
                <c:pt idx="42">
                  <c:v>27386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8">
                  <c:v>-1.8195099997683428E-2</c:v>
                </c:pt>
                <c:pt idx="29">
                  <c:v>-1.9175799992808606E-2</c:v>
                </c:pt>
                <c:pt idx="30">
                  <c:v>-1.9202899995434564E-2</c:v>
                </c:pt>
                <c:pt idx="32">
                  <c:v>-1.8607099991641007E-2</c:v>
                </c:pt>
                <c:pt idx="33">
                  <c:v>-2.1374199990532361E-2</c:v>
                </c:pt>
                <c:pt idx="34">
                  <c:v>-2.2773299991968088E-2</c:v>
                </c:pt>
                <c:pt idx="35">
                  <c:v>-2.3318499996094033E-2</c:v>
                </c:pt>
                <c:pt idx="36">
                  <c:v>-2.4208199996792246E-2</c:v>
                </c:pt>
                <c:pt idx="37">
                  <c:v>-2.2160999993502628E-2</c:v>
                </c:pt>
                <c:pt idx="38">
                  <c:v>-2.6169800003117416E-2</c:v>
                </c:pt>
                <c:pt idx="39">
                  <c:v>-2.7264899996225722E-2</c:v>
                </c:pt>
                <c:pt idx="41">
                  <c:v>-2.7259199996478856E-2</c:v>
                </c:pt>
                <c:pt idx="42">
                  <c:v>-2.7679799997713417E-2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10-4F67-BC47-86486662516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-4943</c:v>
                </c:pt>
                <c:pt idx="1">
                  <c:v>-4878</c:v>
                </c:pt>
                <c:pt idx="2">
                  <c:v>-4366</c:v>
                </c:pt>
                <c:pt idx="3">
                  <c:v>-3511</c:v>
                </c:pt>
                <c:pt idx="4">
                  <c:v>-3181</c:v>
                </c:pt>
                <c:pt idx="5">
                  <c:v>-2782</c:v>
                </c:pt>
                <c:pt idx="6">
                  <c:v>-2650</c:v>
                </c:pt>
                <c:pt idx="7">
                  <c:v>-1801</c:v>
                </c:pt>
                <c:pt idx="8">
                  <c:v>-387</c:v>
                </c:pt>
                <c:pt idx="9">
                  <c:v>-370</c:v>
                </c:pt>
                <c:pt idx="10">
                  <c:v>-40</c:v>
                </c:pt>
                <c:pt idx="11">
                  <c:v>0</c:v>
                </c:pt>
                <c:pt idx="12">
                  <c:v>0</c:v>
                </c:pt>
                <c:pt idx="13">
                  <c:v>919</c:v>
                </c:pt>
                <c:pt idx="14">
                  <c:v>1357</c:v>
                </c:pt>
                <c:pt idx="15">
                  <c:v>1363</c:v>
                </c:pt>
                <c:pt idx="16">
                  <c:v>1750</c:v>
                </c:pt>
                <c:pt idx="17">
                  <c:v>1762</c:v>
                </c:pt>
                <c:pt idx="18">
                  <c:v>2195</c:v>
                </c:pt>
                <c:pt idx="19">
                  <c:v>2223</c:v>
                </c:pt>
                <c:pt idx="20">
                  <c:v>2224</c:v>
                </c:pt>
                <c:pt idx="21">
                  <c:v>2229</c:v>
                </c:pt>
                <c:pt idx="22">
                  <c:v>2252</c:v>
                </c:pt>
                <c:pt idx="23">
                  <c:v>2513</c:v>
                </c:pt>
                <c:pt idx="24">
                  <c:v>2548</c:v>
                </c:pt>
                <c:pt idx="25">
                  <c:v>2622</c:v>
                </c:pt>
                <c:pt idx="26">
                  <c:v>3979</c:v>
                </c:pt>
                <c:pt idx="27">
                  <c:v>5296</c:v>
                </c:pt>
                <c:pt idx="28">
                  <c:v>21257</c:v>
                </c:pt>
                <c:pt idx="29">
                  <c:v>22106</c:v>
                </c:pt>
                <c:pt idx="30">
                  <c:v>22603</c:v>
                </c:pt>
                <c:pt idx="31">
                  <c:v>23009</c:v>
                </c:pt>
                <c:pt idx="32">
                  <c:v>23097</c:v>
                </c:pt>
                <c:pt idx="33">
                  <c:v>23394</c:v>
                </c:pt>
                <c:pt idx="34">
                  <c:v>23931</c:v>
                </c:pt>
                <c:pt idx="35">
                  <c:v>24295</c:v>
                </c:pt>
                <c:pt idx="36">
                  <c:v>24774</c:v>
                </c:pt>
                <c:pt idx="37">
                  <c:v>25270</c:v>
                </c:pt>
                <c:pt idx="38">
                  <c:v>25686</c:v>
                </c:pt>
                <c:pt idx="39">
                  <c:v>26943</c:v>
                </c:pt>
                <c:pt idx="40">
                  <c:v>27003</c:v>
                </c:pt>
                <c:pt idx="41">
                  <c:v>27344</c:v>
                </c:pt>
                <c:pt idx="42">
                  <c:v>27386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7.6490000355988741E-4</c:v>
                </c:pt>
                <c:pt idx="1">
                  <c:v>0.1714354000032472</c:v>
                </c:pt>
                <c:pt idx="2">
                  <c:v>-1.6061999958765227E-3</c:v>
                </c:pt>
                <c:pt idx="3">
                  <c:v>2.1367300003475975E-2</c:v>
                </c:pt>
                <c:pt idx="4">
                  <c:v>-4.31516999960877E-2</c:v>
                </c:pt>
                <c:pt idx="5">
                  <c:v>3.3702600001561223E-2</c:v>
                </c:pt>
                <c:pt idx="6">
                  <c:v>6.5895000003365567E-2</c:v>
                </c:pt>
                <c:pt idx="7">
                  <c:v>-2.7685699995345203E-2</c:v>
                </c:pt>
                <c:pt idx="8">
                  <c:v>-1.274589999957243E-2</c:v>
                </c:pt>
                <c:pt idx="9">
                  <c:v>-1.508999994257465E-3</c:v>
                </c:pt>
                <c:pt idx="10">
                  <c:v>9.9719999998342246E-3</c:v>
                </c:pt>
                <c:pt idx="11">
                  <c:v>-2.599999999802094E-2</c:v>
                </c:pt>
                <c:pt idx="13">
                  <c:v>1.8218299999716692E-2</c:v>
                </c:pt>
                <c:pt idx="14">
                  <c:v>-3.1325099997047801E-2</c:v>
                </c:pt>
                <c:pt idx="15">
                  <c:v>2.6229100003547501E-2</c:v>
                </c:pt>
                <c:pt idx="16">
                  <c:v>5.6975000006787013E-2</c:v>
                </c:pt>
                <c:pt idx="17">
                  <c:v>2.0834000024478883E-3</c:v>
                </c:pt>
                <c:pt idx="18">
                  <c:v>-2.258849999634549E-2</c:v>
                </c:pt>
                <c:pt idx="19">
                  <c:v>6.3311000048997812E-3</c:v>
                </c:pt>
                <c:pt idx="20">
                  <c:v>1.6756800003349781E-2</c:v>
                </c:pt>
                <c:pt idx="21">
                  <c:v>-6.1147000014898367E-3</c:v>
                </c:pt>
                <c:pt idx="22">
                  <c:v>2.6763999994727783E-3</c:v>
                </c:pt>
                <c:pt idx="23">
                  <c:v>4.7841000050539151E-3</c:v>
                </c:pt>
                <c:pt idx="24">
                  <c:v>3.4683600002608728E-2</c:v>
                </c:pt>
                <c:pt idx="25">
                  <c:v>-1.9814599996607285E-2</c:v>
                </c:pt>
                <c:pt idx="26">
                  <c:v>-2.9139699996449053E-2</c:v>
                </c:pt>
                <c:pt idx="27">
                  <c:v>6.5072000070358627E-3</c:v>
                </c:pt>
                <c:pt idx="31">
                  <c:v>-2.1468699989782181E-2</c:v>
                </c:pt>
                <c:pt idx="40">
                  <c:v>-2.8022899998177309E-2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10-4F67-BC47-86486662516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-4943</c:v>
                </c:pt>
                <c:pt idx="1">
                  <c:v>-4878</c:v>
                </c:pt>
                <c:pt idx="2">
                  <c:v>-4366</c:v>
                </c:pt>
                <c:pt idx="3">
                  <c:v>-3511</c:v>
                </c:pt>
                <c:pt idx="4">
                  <c:v>-3181</c:v>
                </c:pt>
                <c:pt idx="5">
                  <c:v>-2782</c:v>
                </c:pt>
                <c:pt idx="6">
                  <c:v>-2650</c:v>
                </c:pt>
                <c:pt idx="7">
                  <c:v>-1801</c:v>
                </c:pt>
                <c:pt idx="8">
                  <c:v>-387</c:v>
                </c:pt>
                <c:pt idx="9">
                  <c:v>-370</c:v>
                </c:pt>
                <c:pt idx="10">
                  <c:v>-40</c:v>
                </c:pt>
                <c:pt idx="11">
                  <c:v>0</c:v>
                </c:pt>
                <c:pt idx="12">
                  <c:v>0</c:v>
                </c:pt>
                <c:pt idx="13">
                  <c:v>919</c:v>
                </c:pt>
                <c:pt idx="14">
                  <c:v>1357</c:v>
                </c:pt>
                <c:pt idx="15">
                  <c:v>1363</c:v>
                </c:pt>
                <c:pt idx="16">
                  <c:v>1750</c:v>
                </c:pt>
                <c:pt idx="17">
                  <c:v>1762</c:v>
                </c:pt>
                <c:pt idx="18">
                  <c:v>2195</c:v>
                </c:pt>
                <c:pt idx="19">
                  <c:v>2223</c:v>
                </c:pt>
                <c:pt idx="20">
                  <c:v>2224</c:v>
                </c:pt>
                <c:pt idx="21">
                  <c:v>2229</c:v>
                </c:pt>
                <c:pt idx="22">
                  <c:v>2252</c:v>
                </c:pt>
                <c:pt idx="23">
                  <c:v>2513</c:v>
                </c:pt>
                <c:pt idx="24">
                  <c:v>2548</c:v>
                </c:pt>
                <c:pt idx="25">
                  <c:v>2622</c:v>
                </c:pt>
                <c:pt idx="26">
                  <c:v>3979</c:v>
                </c:pt>
                <c:pt idx="27">
                  <c:v>5296</c:v>
                </c:pt>
                <c:pt idx="28">
                  <c:v>21257</c:v>
                </c:pt>
                <c:pt idx="29">
                  <c:v>22106</c:v>
                </c:pt>
                <c:pt idx="30">
                  <c:v>22603</c:v>
                </c:pt>
                <c:pt idx="31">
                  <c:v>23009</c:v>
                </c:pt>
                <c:pt idx="32">
                  <c:v>23097</c:v>
                </c:pt>
                <c:pt idx="33">
                  <c:v>23394</c:v>
                </c:pt>
                <c:pt idx="34">
                  <c:v>23931</c:v>
                </c:pt>
                <c:pt idx="35">
                  <c:v>24295</c:v>
                </c:pt>
                <c:pt idx="36">
                  <c:v>24774</c:v>
                </c:pt>
                <c:pt idx="37">
                  <c:v>25270</c:v>
                </c:pt>
                <c:pt idx="38">
                  <c:v>25686</c:v>
                </c:pt>
                <c:pt idx="39">
                  <c:v>26943</c:v>
                </c:pt>
                <c:pt idx="40">
                  <c:v>27003</c:v>
                </c:pt>
                <c:pt idx="41">
                  <c:v>27344</c:v>
                </c:pt>
                <c:pt idx="42">
                  <c:v>27386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10-4F67-BC47-86486662516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-4943</c:v>
                </c:pt>
                <c:pt idx="1">
                  <c:v>-4878</c:v>
                </c:pt>
                <c:pt idx="2">
                  <c:v>-4366</c:v>
                </c:pt>
                <c:pt idx="3">
                  <c:v>-3511</c:v>
                </c:pt>
                <c:pt idx="4">
                  <c:v>-3181</c:v>
                </c:pt>
                <c:pt idx="5">
                  <c:v>-2782</c:v>
                </c:pt>
                <c:pt idx="6">
                  <c:v>-2650</c:v>
                </c:pt>
                <c:pt idx="7">
                  <c:v>-1801</c:v>
                </c:pt>
                <c:pt idx="8">
                  <c:v>-387</c:v>
                </c:pt>
                <c:pt idx="9">
                  <c:v>-370</c:v>
                </c:pt>
                <c:pt idx="10">
                  <c:v>-40</c:v>
                </c:pt>
                <c:pt idx="11">
                  <c:v>0</c:v>
                </c:pt>
                <c:pt idx="12">
                  <c:v>0</c:v>
                </c:pt>
                <c:pt idx="13">
                  <c:v>919</c:v>
                </c:pt>
                <c:pt idx="14">
                  <c:v>1357</c:v>
                </c:pt>
                <c:pt idx="15">
                  <c:v>1363</c:v>
                </c:pt>
                <c:pt idx="16">
                  <c:v>1750</c:v>
                </c:pt>
                <c:pt idx="17">
                  <c:v>1762</c:v>
                </c:pt>
                <c:pt idx="18">
                  <c:v>2195</c:v>
                </c:pt>
                <c:pt idx="19">
                  <c:v>2223</c:v>
                </c:pt>
                <c:pt idx="20">
                  <c:v>2224</c:v>
                </c:pt>
                <c:pt idx="21">
                  <c:v>2229</c:v>
                </c:pt>
                <c:pt idx="22">
                  <c:v>2252</c:v>
                </c:pt>
                <c:pt idx="23">
                  <c:v>2513</c:v>
                </c:pt>
                <c:pt idx="24">
                  <c:v>2548</c:v>
                </c:pt>
                <c:pt idx="25">
                  <c:v>2622</c:v>
                </c:pt>
                <c:pt idx="26">
                  <c:v>3979</c:v>
                </c:pt>
                <c:pt idx="27">
                  <c:v>5296</c:v>
                </c:pt>
                <c:pt idx="28">
                  <c:v>21257</c:v>
                </c:pt>
                <c:pt idx="29">
                  <c:v>22106</c:v>
                </c:pt>
                <c:pt idx="30">
                  <c:v>22603</c:v>
                </c:pt>
                <c:pt idx="31">
                  <c:v>23009</c:v>
                </c:pt>
                <c:pt idx="32">
                  <c:v>23097</c:v>
                </c:pt>
                <c:pt idx="33">
                  <c:v>23394</c:v>
                </c:pt>
                <c:pt idx="34">
                  <c:v>23931</c:v>
                </c:pt>
                <c:pt idx="35">
                  <c:v>24295</c:v>
                </c:pt>
                <c:pt idx="36">
                  <c:v>24774</c:v>
                </c:pt>
                <c:pt idx="37">
                  <c:v>25270</c:v>
                </c:pt>
                <c:pt idx="38">
                  <c:v>25686</c:v>
                </c:pt>
                <c:pt idx="39">
                  <c:v>26943</c:v>
                </c:pt>
                <c:pt idx="40">
                  <c:v>27003</c:v>
                </c:pt>
                <c:pt idx="41">
                  <c:v>27344</c:v>
                </c:pt>
                <c:pt idx="42">
                  <c:v>27386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10-4F67-BC47-86486662516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-4943</c:v>
                </c:pt>
                <c:pt idx="1">
                  <c:v>-4878</c:v>
                </c:pt>
                <c:pt idx="2">
                  <c:v>-4366</c:v>
                </c:pt>
                <c:pt idx="3">
                  <c:v>-3511</c:v>
                </c:pt>
                <c:pt idx="4">
                  <c:v>-3181</c:v>
                </c:pt>
                <c:pt idx="5">
                  <c:v>-2782</c:v>
                </c:pt>
                <c:pt idx="6">
                  <c:v>-2650</c:v>
                </c:pt>
                <c:pt idx="7">
                  <c:v>-1801</c:v>
                </c:pt>
                <c:pt idx="8">
                  <c:v>-387</c:v>
                </c:pt>
                <c:pt idx="9">
                  <c:v>-370</c:v>
                </c:pt>
                <c:pt idx="10">
                  <c:v>-40</c:v>
                </c:pt>
                <c:pt idx="11">
                  <c:v>0</c:v>
                </c:pt>
                <c:pt idx="12">
                  <c:v>0</c:v>
                </c:pt>
                <c:pt idx="13">
                  <c:v>919</c:v>
                </c:pt>
                <c:pt idx="14">
                  <c:v>1357</c:v>
                </c:pt>
                <c:pt idx="15">
                  <c:v>1363</c:v>
                </c:pt>
                <c:pt idx="16">
                  <c:v>1750</c:v>
                </c:pt>
                <c:pt idx="17">
                  <c:v>1762</c:v>
                </c:pt>
                <c:pt idx="18">
                  <c:v>2195</c:v>
                </c:pt>
                <c:pt idx="19">
                  <c:v>2223</c:v>
                </c:pt>
                <c:pt idx="20">
                  <c:v>2224</c:v>
                </c:pt>
                <c:pt idx="21">
                  <c:v>2229</c:v>
                </c:pt>
                <c:pt idx="22">
                  <c:v>2252</c:v>
                </c:pt>
                <c:pt idx="23">
                  <c:v>2513</c:v>
                </c:pt>
                <c:pt idx="24">
                  <c:v>2548</c:v>
                </c:pt>
                <c:pt idx="25">
                  <c:v>2622</c:v>
                </c:pt>
                <c:pt idx="26">
                  <c:v>3979</c:v>
                </c:pt>
                <c:pt idx="27">
                  <c:v>5296</c:v>
                </c:pt>
                <c:pt idx="28">
                  <c:v>21257</c:v>
                </c:pt>
                <c:pt idx="29">
                  <c:v>22106</c:v>
                </c:pt>
                <c:pt idx="30">
                  <c:v>22603</c:v>
                </c:pt>
                <c:pt idx="31">
                  <c:v>23009</c:v>
                </c:pt>
                <c:pt idx="32">
                  <c:v>23097</c:v>
                </c:pt>
                <c:pt idx="33">
                  <c:v>23394</c:v>
                </c:pt>
                <c:pt idx="34">
                  <c:v>23931</c:v>
                </c:pt>
                <c:pt idx="35">
                  <c:v>24295</c:v>
                </c:pt>
                <c:pt idx="36">
                  <c:v>24774</c:v>
                </c:pt>
                <c:pt idx="37">
                  <c:v>25270</c:v>
                </c:pt>
                <c:pt idx="38">
                  <c:v>25686</c:v>
                </c:pt>
                <c:pt idx="39">
                  <c:v>26943</c:v>
                </c:pt>
                <c:pt idx="40">
                  <c:v>27003</c:v>
                </c:pt>
                <c:pt idx="41">
                  <c:v>27344</c:v>
                </c:pt>
                <c:pt idx="42">
                  <c:v>27386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10-4F67-BC47-86486662516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2">
                    <c:v>0</c:v>
                  </c:pt>
                  <c:pt idx="28">
                    <c:v>1.1999999999999999E-3</c:v>
                  </c:pt>
                  <c:pt idx="29">
                    <c:v>5.9999999999999995E-4</c:v>
                  </c:pt>
                  <c:pt idx="30">
                    <c:v>5.0000000000000001E-3</c:v>
                  </c:pt>
                  <c:pt idx="32">
                    <c:v>5.9999999999999995E-4</c:v>
                  </c:pt>
                  <c:pt idx="33">
                    <c:v>2.9999999999999997E-4</c:v>
                  </c:pt>
                  <c:pt idx="34">
                    <c:v>1.6000000000000001E-3</c:v>
                  </c:pt>
                  <c:pt idx="35">
                    <c:v>2.0000000000000001E-4</c:v>
                  </c:pt>
                  <c:pt idx="36">
                    <c:v>1.6000000000000001E-3</c:v>
                  </c:pt>
                  <c:pt idx="37">
                    <c:v>2.5000000000000001E-3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1">
                    <c:v>2.9999999999999997E-4</c:v>
                  </c:pt>
                  <c:pt idx="4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-4943</c:v>
                </c:pt>
                <c:pt idx="1">
                  <c:v>-4878</c:v>
                </c:pt>
                <c:pt idx="2">
                  <c:v>-4366</c:v>
                </c:pt>
                <c:pt idx="3">
                  <c:v>-3511</c:v>
                </c:pt>
                <c:pt idx="4">
                  <c:v>-3181</c:v>
                </c:pt>
                <c:pt idx="5">
                  <c:v>-2782</c:v>
                </c:pt>
                <c:pt idx="6">
                  <c:v>-2650</c:v>
                </c:pt>
                <c:pt idx="7">
                  <c:v>-1801</c:v>
                </c:pt>
                <c:pt idx="8">
                  <c:v>-387</c:v>
                </c:pt>
                <c:pt idx="9">
                  <c:v>-370</c:v>
                </c:pt>
                <c:pt idx="10">
                  <c:v>-40</c:v>
                </c:pt>
                <c:pt idx="11">
                  <c:v>0</c:v>
                </c:pt>
                <c:pt idx="12">
                  <c:v>0</c:v>
                </c:pt>
                <c:pt idx="13">
                  <c:v>919</c:v>
                </c:pt>
                <c:pt idx="14">
                  <c:v>1357</c:v>
                </c:pt>
                <c:pt idx="15">
                  <c:v>1363</c:v>
                </c:pt>
                <c:pt idx="16">
                  <c:v>1750</c:v>
                </c:pt>
                <c:pt idx="17">
                  <c:v>1762</c:v>
                </c:pt>
                <c:pt idx="18">
                  <c:v>2195</c:v>
                </c:pt>
                <c:pt idx="19">
                  <c:v>2223</c:v>
                </c:pt>
                <c:pt idx="20">
                  <c:v>2224</c:v>
                </c:pt>
                <c:pt idx="21">
                  <c:v>2229</c:v>
                </c:pt>
                <c:pt idx="22">
                  <c:v>2252</c:v>
                </c:pt>
                <c:pt idx="23">
                  <c:v>2513</c:v>
                </c:pt>
                <c:pt idx="24">
                  <c:v>2548</c:v>
                </c:pt>
                <c:pt idx="25">
                  <c:v>2622</c:v>
                </c:pt>
                <c:pt idx="26">
                  <c:v>3979</c:v>
                </c:pt>
                <c:pt idx="27">
                  <c:v>5296</c:v>
                </c:pt>
                <c:pt idx="28">
                  <c:v>21257</c:v>
                </c:pt>
                <c:pt idx="29">
                  <c:v>22106</c:v>
                </c:pt>
                <c:pt idx="30">
                  <c:v>22603</c:v>
                </c:pt>
                <c:pt idx="31">
                  <c:v>23009</c:v>
                </c:pt>
                <c:pt idx="32">
                  <c:v>23097</c:v>
                </c:pt>
                <c:pt idx="33">
                  <c:v>23394</c:v>
                </c:pt>
                <c:pt idx="34">
                  <c:v>23931</c:v>
                </c:pt>
                <c:pt idx="35">
                  <c:v>24295</c:v>
                </c:pt>
                <c:pt idx="36">
                  <c:v>24774</c:v>
                </c:pt>
                <c:pt idx="37">
                  <c:v>25270</c:v>
                </c:pt>
                <c:pt idx="38">
                  <c:v>25686</c:v>
                </c:pt>
                <c:pt idx="39">
                  <c:v>26943</c:v>
                </c:pt>
                <c:pt idx="40">
                  <c:v>27003</c:v>
                </c:pt>
                <c:pt idx="41">
                  <c:v>27344</c:v>
                </c:pt>
                <c:pt idx="42">
                  <c:v>27386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F10-4F67-BC47-86486662516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-4943</c:v>
                </c:pt>
                <c:pt idx="1">
                  <c:v>-4878</c:v>
                </c:pt>
                <c:pt idx="2">
                  <c:v>-4366</c:v>
                </c:pt>
                <c:pt idx="3">
                  <c:v>-3511</c:v>
                </c:pt>
                <c:pt idx="4">
                  <c:v>-3181</c:v>
                </c:pt>
                <c:pt idx="5">
                  <c:v>-2782</c:v>
                </c:pt>
                <c:pt idx="6">
                  <c:v>-2650</c:v>
                </c:pt>
                <c:pt idx="7">
                  <c:v>-1801</c:v>
                </c:pt>
                <c:pt idx="8">
                  <c:v>-387</c:v>
                </c:pt>
                <c:pt idx="9">
                  <c:v>-370</c:v>
                </c:pt>
                <c:pt idx="10">
                  <c:v>-40</c:v>
                </c:pt>
                <c:pt idx="11">
                  <c:v>0</c:v>
                </c:pt>
                <c:pt idx="12">
                  <c:v>0</c:v>
                </c:pt>
                <c:pt idx="13">
                  <c:v>919</c:v>
                </c:pt>
                <c:pt idx="14">
                  <c:v>1357</c:v>
                </c:pt>
                <c:pt idx="15">
                  <c:v>1363</c:v>
                </c:pt>
                <c:pt idx="16">
                  <c:v>1750</c:v>
                </c:pt>
                <c:pt idx="17">
                  <c:v>1762</c:v>
                </c:pt>
                <c:pt idx="18">
                  <c:v>2195</c:v>
                </c:pt>
                <c:pt idx="19">
                  <c:v>2223</c:v>
                </c:pt>
                <c:pt idx="20">
                  <c:v>2224</c:v>
                </c:pt>
                <c:pt idx="21">
                  <c:v>2229</c:v>
                </c:pt>
                <c:pt idx="22">
                  <c:v>2252</c:v>
                </c:pt>
                <c:pt idx="23">
                  <c:v>2513</c:v>
                </c:pt>
                <c:pt idx="24">
                  <c:v>2548</c:v>
                </c:pt>
                <c:pt idx="25">
                  <c:v>2622</c:v>
                </c:pt>
                <c:pt idx="26">
                  <c:v>3979</c:v>
                </c:pt>
                <c:pt idx="27">
                  <c:v>5296</c:v>
                </c:pt>
                <c:pt idx="28">
                  <c:v>21257</c:v>
                </c:pt>
                <c:pt idx="29">
                  <c:v>22106</c:v>
                </c:pt>
                <c:pt idx="30">
                  <c:v>22603</c:v>
                </c:pt>
                <c:pt idx="31">
                  <c:v>23009</c:v>
                </c:pt>
                <c:pt idx="32">
                  <c:v>23097</c:v>
                </c:pt>
                <c:pt idx="33">
                  <c:v>23394</c:v>
                </c:pt>
                <c:pt idx="34">
                  <c:v>23931</c:v>
                </c:pt>
                <c:pt idx="35">
                  <c:v>24295</c:v>
                </c:pt>
                <c:pt idx="36">
                  <c:v>24774</c:v>
                </c:pt>
                <c:pt idx="37">
                  <c:v>25270</c:v>
                </c:pt>
                <c:pt idx="38">
                  <c:v>25686</c:v>
                </c:pt>
                <c:pt idx="39">
                  <c:v>26943</c:v>
                </c:pt>
                <c:pt idx="40">
                  <c:v>27003</c:v>
                </c:pt>
                <c:pt idx="41">
                  <c:v>27344</c:v>
                </c:pt>
                <c:pt idx="42">
                  <c:v>27386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1.8115306232043001E-2</c:v>
                </c:pt>
                <c:pt idx="1">
                  <c:v>1.8020265099065652E-2</c:v>
                </c:pt>
                <c:pt idx="2">
                  <c:v>1.7271633405459449E-2</c:v>
                </c:pt>
                <c:pt idx="3">
                  <c:v>1.6021476963988153E-2</c:v>
                </c:pt>
                <c:pt idx="4">
                  <c:v>1.5538960442718529E-2</c:v>
                </c:pt>
                <c:pt idx="5">
                  <c:v>1.4955554103365258E-2</c:v>
                </c:pt>
                <c:pt idx="6">
                  <c:v>1.4762547494857409E-2</c:v>
                </c:pt>
                <c:pt idx="7">
                  <c:v>1.3521164081045561E-2</c:v>
                </c:pt>
                <c:pt idx="8">
                  <c:v>1.1453653895969054E-2</c:v>
                </c:pt>
                <c:pt idx="9">
                  <c:v>1.1428796984267285E-2</c:v>
                </c:pt>
                <c:pt idx="10">
                  <c:v>1.0946280462997662E-2</c:v>
                </c:pt>
                <c:pt idx="11">
                  <c:v>1.0887793611934678E-2</c:v>
                </c:pt>
                <c:pt idx="12">
                  <c:v>1.0887793611934678E-2</c:v>
                </c:pt>
                <c:pt idx="13">
                  <c:v>9.5440582087626055E-3</c:v>
                </c:pt>
                <c:pt idx="14">
                  <c:v>8.9036271896229258E-3</c:v>
                </c:pt>
                <c:pt idx="15">
                  <c:v>8.894854161963478E-3</c:v>
                </c:pt>
                <c:pt idx="16">
                  <c:v>8.3289938779291008E-3</c:v>
                </c:pt>
                <c:pt idx="17">
                  <c:v>8.3114478226102052E-3</c:v>
                </c:pt>
                <c:pt idx="18">
                  <c:v>7.6783276598533972E-3</c:v>
                </c:pt>
                <c:pt idx="19">
                  <c:v>7.6373868641093079E-3</c:v>
                </c:pt>
                <c:pt idx="20">
                  <c:v>7.6359246928327327E-3</c:v>
                </c:pt>
                <c:pt idx="21">
                  <c:v>7.6286138364498601E-3</c:v>
                </c:pt>
                <c:pt idx="22">
                  <c:v>7.5949838970886443E-3</c:v>
                </c:pt>
                <c:pt idx="23">
                  <c:v>7.2133571939026701E-3</c:v>
                </c:pt>
                <c:pt idx="24">
                  <c:v>7.1621811992225578E-3</c:v>
                </c:pt>
                <c:pt idx="25">
                  <c:v>7.0539805247560369E-3</c:v>
                </c:pt>
                <c:pt idx="26">
                  <c:v>5.0698141024442828E-3</c:v>
                </c:pt>
                <c:pt idx="27">
                  <c:v>3.1441345311955145E-3</c:v>
                </c:pt>
                <c:pt idx="28">
                  <c:v>-2.0193581214211921E-2</c:v>
                </c:pt>
                <c:pt idx="29">
                  <c:v>-2.1434964628023773E-2</c:v>
                </c:pt>
                <c:pt idx="30">
                  <c:v>-2.2161663752481353E-2</c:v>
                </c:pt>
                <c:pt idx="31">
                  <c:v>-2.2755305290770647E-2</c:v>
                </c:pt>
                <c:pt idx="32">
                  <c:v>-2.2883976363109217E-2</c:v>
                </c:pt>
                <c:pt idx="33">
                  <c:v>-2.3318241232251874E-2</c:v>
                </c:pt>
                <c:pt idx="34">
                  <c:v>-2.4103427207772449E-2</c:v>
                </c:pt>
                <c:pt idx="35">
                  <c:v>-2.4635657552445608E-2</c:v>
                </c:pt>
                <c:pt idx="36">
                  <c:v>-2.5336037593924846E-2</c:v>
                </c:pt>
                <c:pt idx="37">
                  <c:v>-2.6061274547105856E-2</c:v>
                </c:pt>
                <c:pt idx="38">
                  <c:v>-2.6669537798160899E-2</c:v>
                </c:pt>
                <c:pt idx="39">
                  <c:v>-2.8507487092815191E-2</c:v>
                </c:pt>
                <c:pt idx="40">
                  <c:v>-2.8595217369409662E-2</c:v>
                </c:pt>
                <c:pt idx="41">
                  <c:v>-2.9093817774721607E-2</c:v>
                </c:pt>
                <c:pt idx="42">
                  <c:v>-2.9155228968337742E-2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F10-4F67-BC47-864866625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387376"/>
        <c:axId val="1"/>
      </c:scatterChart>
      <c:valAx>
        <c:axId val="897387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7387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096774193548386"/>
          <c:y val="0.92000129214617399"/>
          <c:w val="0.7451612903225806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9525</xdr:rowOff>
    </xdr:from>
    <xdr:to>
      <xdr:col>17</xdr:col>
      <xdr:colOff>66675</xdr:colOff>
      <xdr:row>17</xdr:row>
      <xdr:rowOff>152400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DA4DE54-791A-ECAF-62C5-8BE10E528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304800</xdr:colOff>
      <xdr:row>0</xdr:row>
      <xdr:rowOff>0</xdr:rowOff>
    </xdr:from>
    <xdr:to>
      <xdr:col>27</xdr:col>
      <xdr:colOff>114300</xdr:colOff>
      <xdr:row>17</xdr:row>
      <xdr:rowOff>171450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8C211F24-F1F1-9D9E-4293-9C3E31355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8" TargetMode="External"/><Relationship Id="rId13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www.konkoly.hu/cgi-bin/IBVS?5583" TargetMode="External"/><Relationship Id="rId7" Type="http://schemas.openxmlformats.org/officeDocument/2006/relationships/hyperlink" Target="http://www.bav-astro.de/sfs/BAVM_link.php?BAVMnr=173" TargetMode="External"/><Relationship Id="rId12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133" TargetMode="External"/><Relationship Id="rId1" Type="http://schemas.openxmlformats.org/officeDocument/2006/relationships/hyperlink" Target="http://www.bav-astro.de/sfs/BAVM_link.php?BAVMnr=117" TargetMode="External"/><Relationship Id="rId6" Type="http://schemas.openxmlformats.org/officeDocument/2006/relationships/hyperlink" Target="http://www.bav-astro.de/sfs/BAVM_link.php?BAVMnr=172" TargetMode="External"/><Relationship Id="rId11" Type="http://schemas.openxmlformats.org/officeDocument/2006/relationships/hyperlink" Target="http://www.konkoly.hu/cgi-bin/IBVS?5960" TargetMode="External"/><Relationship Id="rId5" Type="http://schemas.openxmlformats.org/officeDocument/2006/relationships/hyperlink" Target="http://www.bav-astro.de/sfs/BAVM_link.php?BAVMnr=172" TargetMode="External"/><Relationship Id="rId10" Type="http://schemas.openxmlformats.org/officeDocument/2006/relationships/hyperlink" Target="http://www.bav-astro.de/sfs/BAVM_link.php?BAVMnr=201" TargetMode="External"/><Relationship Id="rId4" Type="http://schemas.openxmlformats.org/officeDocument/2006/relationships/hyperlink" Target="http://vsolj.cetus-net.org/no40.pdf" TargetMode="External"/><Relationship Id="rId9" Type="http://schemas.openxmlformats.org/officeDocument/2006/relationships/hyperlink" Target="http://www.bav-astro.de/sfs/BAVM_link.php?BAVMnr=215" TargetMode="External"/><Relationship Id="rId14" Type="http://schemas.openxmlformats.org/officeDocument/2006/relationships/hyperlink" Target="http://www.konkoly.hu/cgi-bin/IBVS?6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6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</row>
    <row r="2" spans="1:7" x14ac:dyDescent="0.2">
      <c r="A2" t="s">
        <v>24</v>
      </c>
      <c r="B2" t="s">
        <v>50</v>
      </c>
    </row>
    <row r="4" spans="1:7" x14ac:dyDescent="0.2">
      <c r="A4" s="6" t="s">
        <v>0</v>
      </c>
      <c r="C4" s="3">
        <v>33327.447999999997</v>
      </c>
      <c r="D4" s="4">
        <v>0.82457429999999998</v>
      </c>
    </row>
    <row r="6" spans="1:7" x14ac:dyDescent="0.2">
      <c r="A6" s="6" t="s">
        <v>1</v>
      </c>
    </row>
    <row r="7" spans="1:7" x14ac:dyDescent="0.2">
      <c r="A7" t="s">
        <v>2</v>
      </c>
      <c r="C7">
        <f>+C4</f>
        <v>33327.447999999997</v>
      </c>
    </row>
    <row r="8" spans="1:7" x14ac:dyDescent="0.2">
      <c r="A8" t="s">
        <v>3</v>
      </c>
      <c r="C8">
        <f>+D4</f>
        <v>0.82457429999999998</v>
      </c>
    </row>
    <row r="9" spans="1:7" x14ac:dyDescent="0.2">
      <c r="A9" s="22" t="s">
        <v>37</v>
      </c>
      <c r="B9" s="18"/>
      <c r="C9" s="23">
        <v>-9.5</v>
      </c>
      <c r="D9" s="18" t="s">
        <v>38</v>
      </c>
      <c r="E9" s="18"/>
    </row>
    <row r="10" spans="1:7" ht="13.5" thickBot="1" x14ac:dyDescent="0.25">
      <c r="A10" s="18"/>
      <c r="B10" s="18"/>
      <c r="C10" s="5" t="s">
        <v>20</v>
      </c>
      <c r="D10" s="5" t="s">
        <v>21</v>
      </c>
      <c r="E10" s="18"/>
    </row>
    <row r="11" spans="1:7" x14ac:dyDescent="0.2">
      <c r="A11" s="18" t="s">
        <v>16</v>
      </c>
      <c r="B11" s="18"/>
      <c r="C11" s="35">
        <f ca="1">INTERCEPT(INDIRECT($G$11):G992,INDIRECT($F$11):F992)</f>
        <v>1.0887793611934678E-2</v>
      </c>
      <c r="D11" s="24"/>
      <c r="E11" s="18"/>
      <c r="F11" s="36" t="str">
        <f>"F"&amp;E19</f>
        <v>F21</v>
      </c>
      <c r="G11" s="15" t="str">
        <f>"G"&amp;E19</f>
        <v>G21</v>
      </c>
    </row>
    <row r="12" spans="1:7" x14ac:dyDescent="0.2">
      <c r="A12" s="18" t="s">
        <v>17</v>
      </c>
      <c r="B12" s="18"/>
      <c r="C12" s="35">
        <f ca="1">SLOPE(INDIRECT($G$11):G992,INDIRECT($F$11):F992)</f>
        <v>-1.4621712765746154E-6</v>
      </c>
      <c r="D12" s="24"/>
      <c r="E12" s="18"/>
    </row>
    <row r="13" spans="1:7" x14ac:dyDescent="0.2">
      <c r="A13" s="18" t="s">
        <v>19</v>
      </c>
      <c r="B13" s="18"/>
      <c r="C13" s="24" t="s">
        <v>14</v>
      </c>
      <c r="D13" s="27" t="s">
        <v>45</v>
      </c>
      <c r="E13" s="23">
        <v>1</v>
      </c>
    </row>
    <row r="14" spans="1:7" x14ac:dyDescent="0.2">
      <c r="A14" s="18"/>
      <c r="B14" s="18"/>
      <c r="C14" s="18"/>
      <c r="D14" s="27" t="s">
        <v>39</v>
      </c>
      <c r="E14" s="28">
        <f ca="1">NOW()+15018.5+$C$9/24</f>
        <v>60365.701830787031</v>
      </c>
    </row>
    <row r="15" spans="1:7" x14ac:dyDescent="0.2">
      <c r="A15" s="25" t="s">
        <v>18</v>
      </c>
      <c r="B15" s="18"/>
      <c r="C15" s="26">
        <f ca="1">(C7+C11)+(C8+C12)*INT(MAX(F21:F3533))</f>
        <v>55909.210624571031</v>
      </c>
      <c r="D15" s="27" t="s">
        <v>46</v>
      </c>
      <c r="E15" s="28">
        <f ca="1">ROUND(2*(E14-$C$7)/$C$8,0)/2+E13</f>
        <v>32791.5</v>
      </c>
    </row>
    <row r="16" spans="1:7" x14ac:dyDescent="0.2">
      <c r="A16" s="29" t="s">
        <v>4</v>
      </c>
      <c r="B16" s="18"/>
      <c r="C16" s="30">
        <f ca="1">+C8+C12</f>
        <v>0.82457283782872337</v>
      </c>
      <c r="D16" s="27" t="s">
        <v>40</v>
      </c>
      <c r="E16" s="15">
        <f ca="1">ROUND(2*(E14-$C$15)/$C$16,0)/2+E13</f>
        <v>5405.5</v>
      </c>
    </row>
    <row r="17" spans="1:17" ht="13.5" thickBot="1" x14ac:dyDescent="0.25">
      <c r="A17" s="27" t="s">
        <v>35</v>
      </c>
      <c r="B17" s="18"/>
      <c r="C17" s="18">
        <f>COUNT(C21:C2191)</f>
        <v>43</v>
      </c>
      <c r="D17" s="27" t="s">
        <v>41</v>
      </c>
      <c r="E17" s="31">
        <f ca="1">+$C$15+$C$16*E16-15018.5-$C$9/24</f>
        <v>45348.334932787533</v>
      </c>
    </row>
    <row r="18" spans="1:17" ht="14.25" thickTop="1" thickBot="1" x14ac:dyDescent="0.25">
      <c r="A18" s="29" t="s">
        <v>5</v>
      </c>
      <c r="B18" s="18"/>
      <c r="C18" s="32">
        <f ca="1">+C15</f>
        <v>55909.210624571031</v>
      </c>
      <c r="D18" s="33">
        <f ca="1">+C16</f>
        <v>0.82457283782872337</v>
      </c>
      <c r="E18" s="34" t="s">
        <v>42</v>
      </c>
    </row>
    <row r="19" spans="1:17" ht="13.5" thickTop="1" x14ac:dyDescent="0.2">
      <c r="A19" s="37" t="s">
        <v>43</v>
      </c>
      <c r="E19" s="38">
        <v>21</v>
      </c>
    </row>
    <row r="20" spans="1:17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56</v>
      </c>
      <c r="J20" s="8" t="s">
        <v>233</v>
      </c>
      <c r="K20" s="8" t="s">
        <v>25</v>
      </c>
      <c r="L20" s="8" t="s">
        <v>26</v>
      </c>
      <c r="M20" s="8" t="s">
        <v>27</v>
      </c>
      <c r="N20" s="8" t="s">
        <v>28</v>
      </c>
      <c r="O20" s="8" t="s">
        <v>23</v>
      </c>
      <c r="P20" s="7" t="s">
        <v>22</v>
      </c>
      <c r="Q20" s="5" t="s">
        <v>15</v>
      </c>
    </row>
    <row r="21" spans="1:17" x14ac:dyDescent="0.2">
      <c r="A21" s="60" t="s">
        <v>70</v>
      </c>
      <c r="B21" s="62" t="s">
        <v>32</v>
      </c>
      <c r="C21" s="61">
        <v>29251.578000000001</v>
      </c>
      <c r="D21" s="17"/>
      <c r="E21">
        <f t="shared" ref="E21:E63" si="0">+(C21-C$7)/C$8</f>
        <v>-4942.999072369822</v>
      </c>
      <c r="F21">
        <f t="shared" ref="F21:F63" si="1">ROUND(2*E21,0)/2</f>
        <v>-4943</v>
      </c>
      <c r="G21">
        <f t="shared" ref="G21:G32" si="2">+C21-(C$7+F21*C$8)</f>
        <v>7.6490000355988741E-4</v>
      </c>
      <c r="J21">
        <f>+G21</f>
        <v>7.6490000355988741E-4</v>
      </c>
      <c r="O21">
        <f t="shared" ref="O21:O63" ca="1" si="3">+C$11+C$12*$F21</f>
        <v>1.8115306232043001E-2</v>
      </c>
      <c r="Q21" s="2">
        <f t="shared" ref="Q21:Q63" si="4">+C21-15018.5</f>
        <v>14233.078000000001</v>
      </c>
    </row>
    <row r="22" spans="1:17" x14ac:dyDescent="0.2">
      <c r="A22" s="60" t="s">
        <v>70</v>
      </c>
      <c r="B22" s="62" t="s">
        <v>32</v>
      </c>
      <c r="C22" s="61">
        <v>29305.346000000001</v>
      </c>
      <c r="D22" s="17"/>
      <c r="E22">
        <f t="shared" si="0"/>
        <v>-4877.7920922347394</v>
      </c>
      <c r="F22">
        <f t="shared" si="1"/>
        <v>-4878</v>
      </c>
      <c r="G22">
        <f t="shared" si="2"/>
        <v>0.1714354000032472</v>
      </c>
      <c r="J22">
        <f>+G22</f>
        <v>0.1714354000032472</v>
      </c>
      <c r="O22">
        <f t="shared" ca="1" si="3"/>
        <v>1.8020265099065652E-2</v>
      </c>
      <c r="Q22" s="2">
        <f t="shared" si="4"/>
        <v>14286.846000000001</v>
      </c>
    </row>
    <row r="23" spans="1:17" x14ac:dyDescent="0.2">
      <c r="A23" s="60" t="s">
        <v>70</v>
      </c>
      <c r="B23" s="62" t="s">
        <v>32</v>
      </c>
      <c r="C23" s="61">
        <v>29727.355</v>
      </c>
      <c r="D23" s="17"/>
      <c r="E23">
        <f t="shared" si="0"/>
        <v>-4366.0019479142111</v>
      </c>
      <c r="F23">
        <f t="shared" si="1"/>
        <v>-4366</v>
      </c>
      <c r="G23">
        <f t="shared" si="2"/>
        <v>-1.6061999958765227E-3</v>
      </c>
      <c r="J23">
        <f>+G23</f>
        <v>-1.6061999958765227E-3</v>
      </c>
      <c r="O23">
        <f t="shared" ca="1" si="3"/>
        <v>1.7271633405459449E-2</v>
      </c>
      <c r="Q23" s="2">
        <f t="shared" si="4"/>
        <v>14708.855</v>
      </c>
    </row>
    <row r="24" spans="1:17" x14ac:dyDescent="0.2">
      <c r="A24" s="60" t="s">
        <v>70</v>
      </c>
      <c r="B24" s="62" t="s">
        <v>32</v>
      </c>
      <c r="C24" s="61">
        <v>30432.388999999999</v>
      </c>
      <c r="D24" s="17"/>
      <c r="E24">
        <f t="shared" si="0"/>
        <v>-3510.974086871247</v>
      </c>
      <c r="F24">
        <f t="shared" si="1"/>
        <v>-3511</v>
      </c>
      <c r="G24">
        <f t="shared" si="2"/>
        <v>2.1367300003475975E-2</v>
      </c>
      <c r="J24">
        <f>+G24</f>
        <v>2.1367300003475975E-2</v>
      </c>
      <c r="O24">
        <f t="shared" ca="1" si="3"/>
        <v>1.6021476963988153E-2</v>
      </c>
      <c r="Q24" s="2">
        <f t="shared" si="4"/>
        <v>15413.888999999999</v>
      </c>
    </row>
    <row r="25" spans="1:17" x14ac:dyDescent="0.2">
      <c r="A25" s="60" t="s">
        <v>70</v>
      </c>
      <c r="B25" s="62" t="s">
        <v>32</v>
      </c>
      <c r="C25" s="61">
        <v>30704.434000000001</v>
      </c>
      <c r="D25" s="17"/>
      <c r="E25">
        <f t="shared" si="0"/>
        <v>-3181.0523320942643</v>
      </c>
      <c r="F25">
        <f t="shared" si="1"/>
        <v>-3181</v>
      </c>
      <c r="G25">
        <f t="shared" si="2"/>
        <v>-4.31516999960877E-2</v>
      </c>
      <c r="J25">
        <f>+G25</f>
        <v>-4.31516999960877E-2</v>
      </c>
      <c r="O25">
        <f t="shared" ca="1" si="3"/>
        <v>1.5538960442718529E-2</v>
      </c>
      <c r="Q25" s="2">
        <f t="shared" si="4"/>
        <v>15685.934000000001</v>
      </c>
    </row>
    <row r="26" spans="1:17" x14ac:dyDescent="0.2">
      <c r="A26" s="60" t="s">
        <v>70</v>
      </c>
      <c r="B26" s="62" t="s">
        <v>32</v>
      </c>
      <c r="C26" s="61">
        <v>31033.516</v>
      </c>
      <c r="D26" s="17"/>
      <c r="E26">
        <f t="shared" si="0"/>
        <v>-2781.959127273306</v>
      </c>
      <c r="F26">
        <f t="shared" si="1"/>
        <v>-2782</v>
      </c>
      <c r="G26">
        <f t="shared" si="2"/>
        <v>3.3702600001561223E-2</v>
      </c>
      <c r="J26">
        <f>+G26</f>
        <v>3.3702600001561223E-2</v>
      </c>
      <c r="O26">
        <f t="shared" ca="1" si="3"/>
        <v>1.4955554103365258E-2</v>
      </c>
      <c r="Q26" s="2">
        <f t="shared" si="4"/>
        <v>16015.016</v>
      </c>
    </row>
    <row r="27" spans="1:17" x14ac:dyDescent="0.2">
      <c r="A27" s="60" t="s">
        <v>70</v>
      </c>
      <c r="B27" s="62" t="s">
        <v>32</v>
      </c>
      <c r="C27" s="61">
        <v>31142.392</v>
      </c>
      <c r="D27" s="17"/>
      <c r="E27">
        <f t="shared" si="0"/>
        <v>-2649.9200860371188</v>
      </c>
      <c r="F27">
        <f t="shared" si="1"/>
        <v>-2650</v>
      </c>
      <c r="G27">
        <f t="shared" si="2"/>
        <v>6.5895000003365567E-2</v>
      </c>
      <c r="J27">
        <f>+G27</f>
        <v>6.5895000003365567E-2</v>
      </c>
      <c r="O27">
        <f t="shared" ca="1" si="3"/>
        <v>1.4762547494857409E-2</v>
      </c>
      <c r="Q27" s="2">
        <f t="shared" si="4"/>
        <v>16123.892</v>
      </c>
    </row>
    <row r="28" spans="1:17" x14ac:dyDescent="0.2">
      <c r="A28" s="60" t="s">
        <v>70</v>
      </c>
      <c r="B28" s="62" t="s">
        <v>32</v>
      </c>
      <c r="C28" s="61">
        <v>31842.362000000001</v>
      </c>
      <c r="D28" s="17"/>
      <c r="E28">
        <f t="shared" si="0"/>
        <v>-1801.033575749324</v>
      </c>
      <c r="F28">
        <f t="shared" si="1"/>
        <v>-1801</v>
      </c>
      <c r="G28">
        <f t="shared" si="2"/>
        <v>-2.7685699995345203E-2</v>
      </c>
      <c r="J28">
        <f>+G28</f>
        <v>-2.7685699995345203E-2</v>
      </c>
      <c r="O28">
        <f t="shared" ca="1" si="3"/>
        <v>1.3521164081045561E-2</v>
      </c>
      <c r="Q28" s="2">
        <f t="shared" si="4"/>
        <v>16823.862000000001</v>
      </c>
    </row>
    <row r="29" spans="1:17" x14ac:dyDescent="0.2">
      <c r="A29" s="60" t="s">
        <v>70</v>
      </c>
      <c r="B29" s="62" t="s">
        <v>32</v>
      </c>
      <c r="C29" s="61">
        <v>33008.324999999997</v>
      </c>
      <c r="D29" s="17"/>
      <c r="E29">
        <f t="shared" si="0"/>
        <v>-387.01545755185384</v>
      </c>
      <c r="F29">
        <f t="shared" si="1"/>
        <v>-387</v>
      </c>
      <c r="G29">
        <f t="shared" si="2"/>
        <v>-1.274589999957243E-2</v>
      </c>
      <c r="J29">
        <f>+G29</f>
        <v>-1.274589999957243E-2</v>
      </c>
      <c r="O29">
        <f t="shared" ca="1" si="3"/>
        <v>1.1453653895969054E-2</v>
      </c>
      <c r="Q29" s="2">
        <f t="shared" si="4"/>
        <v>17989.824999999997</v>
      </c>
    </row>
    <row r="30" spans="1:17" x14ac:dyDescent="0.2">
      <c r="A30" s="60" t="s">
        <v>70</v>
      </c>
      <c r="B30" s="62" t="s">
        <v>32</v>
      </c>
      <c r="C30" s="61">
        <v>33022.353999999999</v>
      </c>
      <c r="D30" s="17"/>
      <c r="E30">
        <f t="shared" si="0"/>
        <v>-370.00183003520402</v>
      </c>
      <c r="F30">
        <f t="shared" si="1"/>
        <v>-370</v>
      </c>
      <c r="G30">
        <f t="shared" si="2"/>
        <v>-1.508999994257465E-3</v>
      </c>
      <c r="J30">
        <f>+G30</f>
        <v>-1.508999994257465E-3</v>
      </c>
      <c r="O30">
        <f t="shared" ca="1" si="3"/>
        <v>1.1428796984267285E-2</v>
      </c>
      <c r="Q30" s="2">
        <f t="shared" si="4"/>
        <v>18003.853999999999</v>
      </c>
    </row>
    <row r="31" spans="1:17" x14ac:dyDescent="0.2">
      <c r="A31" s="60" t="s">
        <v>70</v>
      </c>
      <c r="B31" s="62" t="s">
        <v>32</v>
      </c>
      <c r="C31" s="61">
        <v>33294.474999999999</v>
      </c>
      <c r="D31" s="17"/>
      <c r="E31">
        <f t="shared" si="0"/>
        <v>-39.987906487017774</v>
      </c>
      <c r="F31">
        <f t="shared" si="1"/>
        <v>-40</v>
      </c>
      <c r="G31">
        <f t="shared" si="2"/>
        <v>9.9719999998342246E-3</v>
      </c>
      <c r="J31">
        <f>+G31</f>
        <v>9.9719999998342246E-3</v>
      </c>
      <c r="O31">
        <f t="shared" ca="1" si="3"/>
        <v>1.0946280462997662E-2</v>
      </c>
      <c r="Q31" s="2">
        <f t="shared" si="4"/>
        <v>18275.974999999999</v>
      </c>
    </row>
    <row r="32" spans="1:17" x14ac:dyDescent="0.2">
      <c r="A32" s="60" t="s">
        <v>70</v>
      </c>
      <c r="B32" s="62" t="s">
        <v>32</v>
      </c>
      <c r="C32" s="61">
        <v>33327.421999999999</v>
      </c>
      <c r="D32" s="17"/>
      <c r="E32">
        <f t="shared" si="0"/>
        <v>-3.1531421726363459E-2</v>
      </c>
      <c r="F32">
        <f t="shared" si="1"/>
        <v>0</v>
      </c>
      <c r="G32">
        <f t="shared" si="2"/>
        <v>-2.599999999802094E-2</v>
      </c>
      <c r="J32">
        <f>+G32</f>
        <v>-2.599999999802094E-2</v>
      </c>
      <c r="O32">
        <f t="shared" ca="1" si="3"/>
        <v>1.0887793611934678E-2</v>
      </c>
      <c r="Q32" s="2">
        <f t="shared" si="4"/>
        <v>18308.921999999999</v>
      </c>
    </row>
    <row r="33" spans="1:17" x14ac:dyDescent="0.2">
      <c r="A33" t="s">
        <v>12</v>
      </c>
      <c r="C33" s="17">
        <v>33327.447999999997</v>
      </c>
      <c r="D33" s="17" t="s">
        <v>14</v>
      </c>
      <c r="E33">
        <f t="shared" si="0"/>
        <v>0</v>
      </c>
      <c r="F33">
        <f t="shared" si="1"/>
        <v>0</v>
      </c>
      <c r="H33" s="15">
        <v>0</v>
      </c>
      <c r="O33">
        <f t="shared" ca="1" si="3"/>
        <v>1.0887793611934678E-2</v>
      </c>
      <c r="Q33" s="2">
        <f t="shared" si="4"/>
        <v>18308.947999999997</v>
      </c>
    </row>
    <row r="34" spans="1:17" x14ac:dyDescent="0.2">
      <c r="A34" s="60" t="s">
        <v>70</v>
      </c>
      <c r="B34" s="62" t="s">
        <v>32</v>
      </c>
      <c r="C34" s="61">
        <v>34085.25</v>
      </c>
      <c r="D34" s="17"/>
      <c r="E34">
        <f t="shared" si="0"/>
        <v>919.02209418848406</v>
      </c>
      <c r="F34">
        <f t="shared" si="1"/>
        <v>919</v>
      </c>
      <c r="G34">
        <f t="shared" ref="G34:G63" si="5">+C34-(C$7+F34*C$8)</f>
        <v>1.8218299999716692E-2</v>
      </c>
      <c r="J34">
        <f>+G34</f>
        <v>1.8218299999716692E-2</v>
      </c>
      <c r="O34">
        <f t="shared" ca="1" si="3"/>
        <v>9.5440582087626055E-3</v>
      </c>
      <c r="Q34" s="2">
        <f t="shared" si="4"/>
        <v>19066.75</v>
      </c>
    </row>
    <row r="35" spans="1:17" x14ac:dyDescent="0.2">
      <c r="A35" s="60" t="s">
        <v>70</v>
      </c>
      <c r="B35" s="62" t="s">
        <v>32</v>
      </c>
      <c r="C35" s="61">
        <v>34446.364000000001</v>
      </c>
      <c r="D35" s="17"/>
      <c r="E35">
        <f t="shared" si="0"/>
        <v>1356.9620105792828</v>
      </c>
      <c r="F35">
        <f t="shared" si="1"/>
        <v>1357</v>
      </c>
      <c r="G35">
        <f t="shared" si="5"/>
        <v>-3.1325099997047801E-2</v>
      </c>
      <c r="J35">
        <f>+G35</f>
        <v>-3.1325099997047801E-2</v>
      </c>
      <c r="O35">
        <f t="shared" ca="1" si="3"/>
        <v>8.9036271896229258E-3</v>
      </c>
      <c r="Q35" s="2">
        <f t="shared" si="4"/>
        <v>19427.864000000001</v>
      </c>
    </row>
    <row r="36" spans="1:17" x14ac:dyDescent="0.2">
      <c r="A36" s="60" t="s">
        <v>70</v>
      </c>
      <c r="B36" s="62" t="s">
        <v>32</v>
      </c>
      <c r="C36" s="61">
        <v>34451.368999999999</v>
      </c>
      <c r="D36" s="17"/>
      <c r="E36">
        <f t="shared" si="0"/>
        <v>1363.0318092620666</v>
      </c>
      <c r="F36">
        <f t="shared" si="1"/>
        <v>1363</v>
      </c>
      <c r="G36">
        <f t="shared" si="5"/>
        <v>2.6229100003547501E-2</v>
      </c>
      <c r="J36">
        <f>+G36</f>
        <v>2.6229100003547501E-2</v>
      </c>
      <c r="O36">
        <f t="shared" ca="1" si="3"/>
        <v>8.894854161963478E-3</v>
      </c>
      <c r="Q36" s="2">
        <f t="shared" si="4"/>
        <v>19432.868999999999</v>
      </c>
    </row>
    <row r="37" spans="1:17" x14ac:dyDescent="0.2">
      <c r="A37" s="60" t="s">
        <v>70</v>
      </c>
      <c r="B37" s="62" t="s">
        <v>32</v>
      </c>
      <c r="C37" s="61">
        <v>34770.51</v>
      </c>
      <c r="D37" s="17"/>
      <c r="E37">
        <f t="shared" si="0"/>
        <v>1750.0690962597371</v>
      </c>
      <c r="F37">
        <f t="shared" si="1"/>
        <v>1750</v>
      </c>
      <c r="G37">
        <f t="shared" si="5"/>
        <v>5.6975000006787013E-2</v>
      </c>
      <c r="J37">
        <f>+G37</f>
        <v>5.6975000006787013E-2</v>
      </c>
      <c r="O37">
        <f t="shared" ca="1" si="3"/>
        <v>8.3289938779291008E-3</v>
      </c>
      <c r="Q37" s="2">
        <f t="shared" si="4"/>
        <v>19752.010000000002</v>
      </c>
    </row>
    <row r="38" spans="1:17" x14ac:dyDescent="0.2">
      <c r="A38" s="60" t="s">
        <v>70</v>
      </c>
      <c r="B38" s="62" t="s">
        <v>32</v>
      </c>
      <c r="C38" s="61">
        <v>34780.35</v>
      </c>
      <c r="D38" s="17"/>
      <c r="E38">
        <f t="shared" si="0"/>
        <v>1762.0025266370803</v>
      </c>
      <c r="F38">
        <f t="shared" si="1"/>
        <v>1762</v>
      </c>
      <c r="G38">
        <f t="shared" si="5"/>
        <v>2.0834000024478883E-3</v>
      </c>
      <c r="J38">
        <f>+G38</f>
        <v>2.0834000024478883E-3</v>
      </c>
      <c r="O38">
        <f t="shared" ca="1" si="3"/>
        <v>8.3114478226102052E-3</v>
      </c>
      <c r="Q38" s="2">
        <f t="shared" si="4"/>
        <v>19761.849999999999</v>
      </c>
    </row>
    <row r="39" spans="1:17" x14ac:dyDescent="0.2">
      <c r="A39" s="60" t="s">
        <v>70</v>
      </c>
      <c r="B39" s="62" t="s">
        <v>32</v>
      </c>
      <c r="C39" s="61">
        <v>35137.366000000002</v>
      </c>
      <c r="D39" s="17"/>
      <c r="E39">
        <f t="shared" si="0"/>
        <v>2194.9726058646324</v>
      </c>
      <c r="F39">
        <f t="shared" si="1"/>
        <v>2195</v>
      </c>
      <c r="G39">
        <f t="shared" si="5"/>
        <v>-2.258849999634549E-2</v>
      </c>
      <c r="J39">
        <f>+G39</f>
        <v>-2.258849999634549E-2</v>
      </c>
      <c r="O39">
        <f t="shared" ca="1" si="3"/>
        <v>7.6783276598533972E-3</v>
      </c>
      <c r="Q39" s="2">
        <f t="shared" si="4"/>
        <v>20118.866000000002</v>
      </c>
    </row>
    <row r="40" spans="1:17" x14ac:dyDescent="0.2">
      <c r="A40" s="60" t="s">
        <v>70</v>
      </c>
      <c r="B40" s="62" t="s">
        <v>32</v>
      </c>
      <c r="C40" s="61">
        <v>35160.483</v>
      </c>
      <c r="D40" s="17"/>
      <c r="E40">
        <f t="shared" si="0"/>
        <v>2223.0076780224699</v>
      </c>
      <c r="F40">
        <f t="shared" si="1"/>
        <v>2223</v>
      </c>
      <c r="G40">
        <f t="shared" si="5"/>
        <v>6.3311000048997812E-3</v>
      </c>
      <c r="J40">
        <f>+G40</f>
        <v>6.3311000048997812E-3</v>
      </c>
      <c r="O40">
        <f t="shared" ca="1" si="3"/>
        <v>7.6373868641093079E-3</v>
      </c>
      <c r="Q40" s="2">
        <f t="shared" si="4"/>
        <v>20141.983</v>
      </c>
    </row>
    <row r="41" spans="1:17" x14ac:dyDescent="0.2">
      <c r="A41" s="60" t="s">
        <v>70</v>
      </c>
      <c r="B41" s="62" t="s">
        <v>32</v>
      </c>
      <c r="C41" s="61">
        <v>35161.317999999999</v>
      </c>
      <c r="D41" s="17"/>
      <c r="E41">
        <f t="shared" si="0"/>
        <v>2224.0203217587582</v>
      </c>
      <c r="F41">
        <f t="shared" si="1"/>
        <v>2224</v>
      </c>
      <c r="G41">
        <f t="shared" si="5"/>
        <v>1.6756800003349781E-2</v>
      </c>
      <c r="J41">
        <f>+G41</f>
        <v>1.6756800003349781E-2</v>
      </c>
      <c r="O41">
        <f t="shared" ca="1" si="3"/>
        <v>7.6359246928327327E-3</v>
      </c>
      <c r="Q41" s="2">
        <f t="shared" si="4"/>
        <v>20142.817999999999</v>
      </c>
    </row>
    <row r="42" spans="1:17" x14ac:dyDescent="0.2">
      <c r="A42" s="60" t="s">
        <v>70</v>
      </c>
      <c r="B42" s="62" t="s">
        <v>32</v>
      </c>
      <c r="C42" s="61">
        <v>35165.417999999998</v>
      </c>
      <c r="D42" s="17"/>
      <c r="E42">
        <f t="shared" si="0"/>
        <v>2228.9925844159843</v>
      </c>
      <c r="F42">
        <f t="shared" si="1"/>
        <v>2229</v>
      </c>
      <c r="G42">
        <f t="shared" si="5"/>
        <v>-6.1147000014898367E-3</v>
      </c>
      <c r="J42">
        <f>+G42</f>
        <v>-6.1147000014898367E-3</v>
      </c>
      <c r="O42">
        <f t="shared" ca="1" si="3"/>
        <v>7.6286138364498601E-3</v>
      </c>
      <c r="Q42" s="2">
        <f t="shared" si="4"/>
        <v>20146.917999999998</v>
      </c>
    </row>
    <row r="43" spans="1:17" x14ac:dyDescent="0.2">
      <c r="A43" s="60" t="s">
        <v>70</v>
      </c>
      <c r="B43" s="62" t="s">
        <v>32</v>
      </c>
      <c r="C43" s="61">
        <v>35184.392</v>
      </c>
      <c r="D43" s="17"/>
      <c r="E43">
        <f t="shared" si="0"/>
        <v>2252.0032457960469</v>
      </c>
      <c r="F43">
        <f t="shared" si="1"/>
        <v>2252</v>
      </c>
      <c r="G43">
        <f t="shared" si="5"/>
        <v>2.6763999994727783E-3</v>
      </c>
      <c r="J43">
        <f>+G43</f>
        <v>2.6763999994727783E-3</v>
      </c>
      <c r="O43">
        <f t="shared" ca="1" si="3"/>
        <v>7.5949838970886443E-3</v>
      </c>
      <c r="Q43" s="2">
        <f t="shared" si="4"/>
        <v>20165.892</v>
      </c>
    </row>
    <row r="44" spans="1:17" x14ac:dyDescent="0.2">
      <c r="A44" s="60" t="s">
        <v>70</v>
      </c>
      <c r="B44" s="62" t="s">
        <v>32</v>
      </c>
      <c r="C44" s="61">
        <v>35399.608</v>
      </c>
      <c r="D44" s="17"/>
      <c r="E44">
        <f t="shared" si="0"/>
        <v>2513.005801902877</v>
      </c>
      <c r="F44">
        <f t="shared" si="1"/>
        <v>2513</v>
      </c>
      <c r="G44">
        <f t="shared" si="5"/>
        <v>4.7841000050539151E-3</v>
      </c>
      <c r="J44">
        <f>+G44</f>
        <v>4.7841000050539151E-3</v>
      </c>
      <c r="O44">
        <f t="shared" ca="1" si="3"/>
        <v>7.2133571939026701E-3</v>
      </c>
      <c r="Q44" s="2">
        <f t="shared" si="4"/>
        <v>20381.108</v>
      </c>
    </row>
    <row r="45" spans="1:17" x14ac:dyDescent="0.2">
      <c r="A45" s="60" t="s">
        <v>70</v>
      </c>
      <c r="B45" s="62" t="s">
        <v>32</v>
      </c>
      <c r="C45" s="61">
        <v>35428.498</v>
      </c>
      <c r="D45" s="17"/>
      <c r="E45">
        <f t="shared" si="0"/>
        <v>2548.0420624314911</v>
      </c>
      <c r="F45">
        <f t="shared" si="1"/>
        <v>2548</v>
      </c>
      <c r="G45">
        <f t="shared" si="5"/>
        <v>3.4683600002608728E-2</v>
      </c>
      <c r="J45">
        <f>+G45</f>
        <v>3.4683600002608728E-2</v>
      </c>
      <c r="O45">
        <f t="shared" ca="1" si="3"/>
        <v>7.1621811992225578E-3</v>
      </c>
      <c r="Q45" s="2">
        <f t="shared" si="4"/>
        <v>20409.998</v>
      </c>
    </row>
    <row r="46" spans="1:17" x14ac:dyDescent="0.2">
      <c r="A46" s="60" t="s">
        <v>70</v>
      </c>
      <c r="B46" s="62" t="s">
        <v>32</v>
      </c>
      <c r="C46" s="61">
        <v>35489.462</v>
      </c>
      <c r="D46" s="17"/>
      <c r="E46">
        <f t="shared" si="0"/>
        <v>2621.9759699035039</v>
      </c>
      <c r="F46">
        <f t="shared" si="1"/>
        <v>2622</v>
      </c>
      <c r="G46">
        <f t="shared" si="5"/>
        <v>-1.9814599996607285E-2</v>
      </c>
      <c r="J46">
        <f>+G46</f>
        <v>-1.9814599996607285E-2</v>
      </c>
      <c r="O46">
        <f t="shared" ca="1" si="3"/>
        <v>7.0539805247560369E-3</v>
      </c>
      <c r="Q46" s="2">
        <f t="shared" si="4"/>
        <v>20470.962</v>
      </c>
    </row>
    <row r="47" spans="1:17" x14ac:dyDescent="0.2">
      <c r="A47" s="60" t="s">
        <v>70</v>
      </c>
      <c r="B47" s="62" t="s">
        <v>32</v>
      </c>
      <c r="C47" s="61">
        <v>36608.400000000001</v>
      </c>
      <c r="D47" s="17"/>
      <c r="E47">
        <f t="shared" si="0"/>
        <v>3978.9646609165538</v>
      </c>
      <c r="F47">
        <f t="shared" si="1"/>
        <v>3979</v>
      </c>
      <c r="G47">
        <f t="shared" si="5"/>
        <v>-2.9139699996449053E-2</v>
      </c>
      <c r="J47">
        <f>+G47</f>
        <v>-2.9139699996449053E-2</v>
      </c>
      <c r="O47">
        <f t="shared" ca="1" si="3"/>
        <v>5.0698141024442828E-3</v>
      </c>
      <c r="Q47" s="2">
        <f t="shared" si="4"/>
        <v>21589.9</v>
      </c>
    </row>
    <row r="48" spans="1:17" x14ac:dyDescent="0.2">
      <c r="A48" s="60" t="s">
        <v>70</v>
      </c>
      <c r="B48" s="62" t="s">
        <v>32</v>
      </c>
      <c r="C48" s="61">
        <v>37694.400000000001</v>
      </c>
      <c r="D48" s="17"/>
      <c r="E48">
        <f t="shared" si="0"/>
        <v>5296.0078915872164</v>
      </c>
      <c r="F48">
        <f t="shared" si="1"/>
        <v>5296</v>
      </c>
      <c r="G48">
        <f t="shared" si="5"/>
        <v>6.5072000070358627E-3</v>
      </c>
      <c r="J48">
        <f>+G48</f>
        <v>6.5072000070358627E-3</v>
      </c>
      <c r="O48">
        <f t="shared" ca="1" si="3"/>
        <v>3.1441345311955145E-3</v>
      </c>
      <c r="Q48" s="2">
        <f t="shared" si="4"/>
        <v>22675.9</v>
      </c>
    </row>
    <row r="49" spans="1:17" x14ac:dyDescent="0.2">
      <c r="A49" s="9" t="s">
        <v>29</v>
      </c>
      <c r="B49" s="10"/>
      <c r="C49" s="9">
        <v>50855.405700000003</v>
      </c>
      <c r="D49" s="9">
        <v>1.1999999999999999E-3</v>
      </c>
      <c r="E49">
        <f t="shared" si="0"/>
        <v>21256.977933947259</v>
      </c>
      <c r="F49">
        <f t="shared" si="1"/>
        <v>21257</v>
      </c>
      <c r="G49">
        <f t="shared" si="5"/>
        <v>-1.8195099997683428E-2</v>
      </c>
      <c r="I49">
        <f>+G49</f>
        <v>-1.8195099997683428E-2</v>
      </c>
      <c r="O49">
        <f t="shared" ca="1" si="3"/>
        <v>-2.0193581214211921E-2</v>
      </c>
      <c r="Q49" s="2">
        <f t="shared" si="4"/>
        <v>35836.905700000003</v>
      </c>
    </row>
    <row r="50" spans="1:17" x14ac:dyDescent="0.2">
      <c r="A50" s="11" t="s">
        <v>30</v>
      </c>
      <c r="B50" s="10"/>
      <c r="C50" s="19">
        <v>51555.4683</v>
      </c>
      <c r="D50" s="9">
        <v>5.9999999999999995E-4</v>
      </c>
      <c r="E50">
        <f t="shared" si="0"/>
        <v>22105.976744606283</v>
      </c>
      <c r="F50">
        <f t="shared" si="1"/>
        <v>22106</v>
      </c>
      <c r="G50">
        <f t="shared" si="5"/>
        <v>-1.9175799992808606E-2</v>
      </c>
      <c r="I50">
        <f>+G50</f>
        <v>-1.9175799992808606E-2</v>
      </c>
      <c r="O50">
        <f t="shared" ca="1" si="3"/>
        <v>-2.1434964628023773E-2</v>
      </c>
      <c r="Q50" s="2">
        <f t="shared" si="4"/>
        <v>36536.9683</v>
      </c>
    </row>
    <row r="51" spans="1:17" x14ac:dyDescent="0.2">
      <c r="A51" s="12" t="s">
        <v>31</v>
      </c>
      <c r="B51" s="10" t="s">
        <v>32</v>
      </c>
      <c r="C51" s="12">
        <v>51965.2817</v>
      </c>
      <c r="D51" s="20">
        <v>5.0000000000000001E-3</v>
      </c>
      <c r="E51">
        <f t="shared" si="0"/>
        <v>22602.976711740837</v>
      </c>
      <c r="F51">
        <f t="shared" si="1"/>
        <v>22603</v>
      </c>
      <c r="G51">
        <f t="shared" si="5"/>
        <v>-1.9202899995434564E-2</v>
      </c>
      <c r="I51">
        <f>+G51</f>
        <v>-1.9202899995434564E-2</v>
      </c>
      <c r="O51">
        <f t="shared" ca="1" si="3"/>
        <v>-2.2161663752481353E-2</v>
      </c>
      <c r="Q51" s="2">
        <f t="shared" si="4"/>
        <v>36946.7817</v>
      </c>
    </row>
    <row r="52" spans="1:17" x14ac:dyDescent="0.2">
      <c r="A52" s="60" t="s">
        <v>172</v>
      </c>
      <c r="B52" s="62" t="s">
        <v>32</v>
      </c>
      <c r="C52" s="61">
        <v>52300.056600000004</v>
      </c>
      <c r="D52" s="17"/>
      <c r="E52">
        <f t="shared" si="0"/>
        <v>23008.973963898712</v>
      </c>
      <c r="F52">
        <f t="shared" si="1"/>
        <v>23009</v>
      </c>
      <c r="G52">
        <f t="shared" si="5"/>
        <v>-2.1468699989782181E-2</v>
      </c>
      <c r="J52">
        <f>+G52</f>
        <v>-2.1468699989782181E-2</v>
      </c>
      <c r="O52">
        <f t="shared" ca="1" si="3"/>
        <v>-2.2755305290770647E-2</v>
      </c>
      <c r="Q52" s="2">
        <f t="shared" si="4"/>
        <v>37281.556600000004</v>
      </c>
    </row>
    <row r="53" spans="1:17" x14ac:dyDescent="0.2">
      <c r="A53" s="41" t="s">
        <v>51</v>
      </c>
      <c r="B53" s="40" t="s">
        <v>32</v>
      </c>
      <c r="C53" s="39">
        <v>52372.622000000003</v>
      </c>
      <c r="D53" s="39">
        <v>5.9999999999999995E-4</v>
      </c>
      <c r="E53">
        <f t="shared" si="0"/>
        <v>23096.977434295499</v>
      </c>
      <c r="F53">
        <f t="shared" si="1"/>
        <v>23097</v>
      </c>
      <c r="G53">
        <f t="shared" si="5"/>
        <v>-1.8607099991641007E-2</v>
      </c>
      <c r="I53">
        <f>+G53</f>
        <v>-1.8607099991641007E-2</v>
      </c>
      <c r="O53">
        <f t="shared" ca="1" si="3"/>
        <v>-2.2883976363109217E-2</v>
      </c>
      <c r="Q53" s="2">
        <f t="shared" si="4"/>
        <v>37354.122000000003</v>
      </c>
    </row>
    <row r="54" spans="1:17" x14ac:dyDescent="0.2">
      <c r="A54" s="13" t="s">
        <v>33</v>
      </c>
      <c r="B54" s="14"/>
      <c r="C54" s="21">
        <v>52617.517800000001</v>
      </c>
      <c r="D54" s="21">
        <v>2.9999999999999997E-4</v>
      </c>
      <c r="E54">
        <f t="shared" si="0"/>
        <v>23393.974078503303</v>
      </c>
      <c r="F54">
        <f t="shared" si="1"/>
        <v>23394</v>
      </c>
      <c r="G54">
        <f t="shared" si="5"/>
        <v>-2.1374199990532361E-2</v>
      </c>
      <c r="I54">
        <f t="shared" ref="I54:I60" si="6">+G54</f>
        <v>-2.1374199990532361E-2</v>
      </c>
      <c r="O54">
        <f t="shared" ca="1" si="3"/>
        <v>-2.3318241232251874E-2</v>
      </c>
      <c r="Q54" s="2">
        <f t="shared" si="4"/>
        <v>37599.017800000001</v>
      </c>
    </row>
    <row r="55" spans="1:17" x14ac:dyDescent="0.2">
      <c r="A55" s="13" t="s">
        <v>33</v>
      </c>
      <c r="B55" s="14"/>
      <c r="C55" s="21">
        <v>53060.3128</v>
      </c>
      <c r="D55" s="21">
        <v>1.6000000000000001E-3</v>
      </c>
      <c r="E55">
        <f t="shared" si="0"/>
        <v>23930.972381748987</v>
      </c>
      <c r="F55">
        <f t="shared" si="1"/>
        <v>23931</v>
      </c>
      <c r="G55">
        <f t="shared" si="5"/>
        <v>-2.2773299991968088E-2</v>
      </c>
      <c r="I55">
        <f t="shared" si="6"/>
        <v>-2.2773299991968088E-2</v>
      </c>
      <c r="O55">
        <f t="shared" ca="1" si="3"/>
        <v>-2.4103427207772449E-2</v>
      </c>
      <c r="Q55" s="2">
        <f t="shared" si="4"/>
        <v>38041.8128</v>
      </c>
    </row>
    <row r="56" spans="1:17" x14ac:dyDescent="0.2">
      <c r="A56" s="13" t="s">
        <v>34</v>
      </c>
      <c r="B56" s="16"/>
      <c r="C56" s="17">
        <v>53360.457300000002</v>
      </c>
      <c r="D56" s="17">
        <v>2.0000000000000001E-4</v>
      </c>
      <c r="E56">
        <f t="shared" si="0"/>
        <v>24294.97172055933</v>
      </c>
      <c r="F56">
        <f t="shared" si="1"/>
        <v>24295</v>
      </c>
      <c r="G56">
        <f t="shared" si="5"/>
        <v>-2.3318499996094033E-2</v>
      </c>
      <c r="I56">
        <f t="shared" si="6"/>
        <v>-2.3318499996094033E-2</v>
      </c>
      <c r="O56">
        <f t="shared" ca="1" si="3"/>
        <v>-2.4635657552445608E-2</v>
      </c>
      <c r="Q56" s="2">
        <f t="shared" si="4"/>
        <v>38341.957300000002</v>
      </c>
    </row>
    <row r="57" spans="1:17" x14ac:dyDescent="0.2">
      <c r="A57" s="18" t="s">
        <v>36</v>
      </c>
      <c r="B57" s="14"/>
      <c r="C57" s="17">
        <v>53755.427499999998</v>
      </c>
      <c r="D57" s="17">
        <v>1.6000000000000001E-3</v>
      </c>
      <c r="E57">
        <f t="shared" si="0"/>
        <v>24773.970641578329</v>
      </c>
      <c r="F57">
        <f t="shared" si="1"/>
        <v>24774</v>
      </c>
      <c r="G57">
        <f t="shared" si="5"/>
        <v>-2.4208199996792246E-2</v>
      </c>
      <c r="I57">
        <f t="shared" si="6"/>
        <v>-2.4208199996792246E-2</v>
      </c>
      <c r="O57">
        <f t="shared" ca="1" si="3"/>
        <v>-2.5336037593924846E-2</v>
      </c>
      <c r="Q57" s="2">
        <f t="shared" si="4"/>
        <v>38736.927499999998</v>
      </c>
    </row>
    <row r="58" spans="1:17" x14ac:dyDescent="0.2">
      <c r="A58" s="46" t="s">
        <v>53</v>
      </c>
      <c r="B58" s="46"/>
      <c r="C58" s="45">
        <v>54164.418400000002</v>
      </c>
      <c r="D58" s="45">
        <v>2.5000000000000001E-3</v>
      </c>
      <c r="E58">
        <f t="shared" si="0"/>
        <v>25269.973124313972</v>
      </c>
      <c r="F58">
        <f t="shared" si="1"/>
        <v>25270</v>
      </c>
      <c r="G58">
        <f t="shared" si="5"/>
        <v>-2.2160999993502628E-2</v>
      </c>
      <c r="I58">
        <f t="shared" si="6"/>
        <v>-2.2160999993502628E-2</v>
      </c>
      <c r="O58">
        <f t="shared" ca="1" si="3"/>
        <v>-2.6061274547105856E-2</v>
      </c>
      <c r="Q58" s="2">
        <f t="shared" si="4"/>
        <v>39145.918400000002</v>
      </c>
    </row>
    <row r="59" spans="1:17" x14ac:dyDescent="0.2">
      <c r="A59" s="39" t="s">
        <v>44</v>
      </c>
      <c r="B59" s="40" t="s">
        <v>32</v>
      </c>
      <c r="C59" s="39">
        <v>54507.437299999998</v>
      </c>
      <c r="D59" s="39">
        <v>1.2999999999999999E-3</v>
      </c>
      <c r="E59">
        <f t="shared" si="0"/>
        <v>25685.968262653834</v>
      </c>
      <c r="F59">
        <f t="shared" si="1"/>
        <v>25686</v>
      </c>
      <c r="G59">
        <f t="shared" si="5"/>
        <v>-2.6169800003117416E-2</v>
      </c>
      <c r="I59">
        <f t="shared" si="6"/>
        <v>-2.6169800003117416E-2</v>
      </c>
      <c r="O59">
        <f t="shared" ca="1" si="3"/>
        <v>-2.6669537798160899E-2</v>
      </c>
      <c r="Q59" s="2">
        <f t="shared" si="4"/>
        <v>39488.937299999998</v>
      </c>
    </row>
    <row r="60" spans="1:17" x14ac:dyDescent="0.2">
      <c r="A60" s="41" t="s">
        <v>47</v>
      </c>
      <c r="B60" s="40" t="s">
        <v>32</v>
      </c>
      <c r="C60" s="39">
        <v>55543.926099999997</v>
      </c>
      <c r="D60" s="39">
        <v>2.9999999999999997E-4</v>
      </c>
      <c r="E60">
        <f t="shared" si="0"/>
        <v>26942.966934574604</v>
      </c>
      <c r="F60">
        <f t="shared" si="1"/>
        <v>26943</v>
      </c>
      <c r="G60">
        <f t="shared" si="5"/>
        <v>-2.7264899996225722E-2</v>
      </c>
      <c r="I60">
        <f t="shared" si="6"/>
        <v>-2.7264899996225722E-2</v>
      </c>
      <c r="O60">
        <f t="shared" ca="1" si="3"/>
        <v>-2.8507487092815191E-2</v>
      </c>
      <c r="Q60" s="2">
        <f t="shared" si="4"/>
        <v>40525.426099999997</v>
      </c>
    </row>
    <row r="61" spans="1:17" x14ac:dyDescent="0.2">
      <c r="A61" s="60" t="s">
        <v>222</v>
      </c>
      <c r="B61" s="62" t="s">
        <v>32</v>
      </c>
      <c r="C61" s="61">
        <v>55593.399799999999</v>
      </c>
      <c r="D61" s="17"/>
      <c r="E61">
        <f t="shared" si="0"/>
        <v>27002.966015312391</v>
      </c>
      <c r="F61">
        <f t="shared" si="1"/>
        <v>27003</v>
      </c>
      <c r="G61">
        <f t="shared" si="5"/>
        <v>-2.8022899998177309E-2</v>
      </c>
      <c r="J61">
        <f>+G61</f>
        <v>-2.8022899998177309E-2</v>
      </c>
      <c r="O61">
        <f t="shared" ca="1" si="3"/>
        <v>-2.8595217369409662E-2</v>
      </c>
      <c r="Q61" s="2">
        <f t="shared" si="4"/>
        <v>40574.899799999999</v>
      </c>
    </row>
    <row r="62" spans="1:17" x14ac:dyDescent="0.2">
      <c r="A62" s="42" t="s">
        <v>52</v>
      </c>
      <c r="B62" s="43" t="s">
        <v>32</v>
      </c>
      <c r="C62" s="39">
        <v>55874.580399999999</v>
      </c>
      <c r="D62" s="44">
        <v>2.9999999999999997E-4</v>
      </c>
      <c r="E62">
        <f t="shared" si="0"/>
        <v>27343.966941487266</v>
      </c>
      <c r="F62">
        <f t="shared" si="1"/>
        <v>27344</v>
      </c>
      <c r="G62">
        <f t="shared" si="5"/>
        <v>-2.7259199996478856E-2</v>
      </c>
      <c r="I62">
        <f>+G62</f>
        <v>-2.7259199996478856E-2</v>
      </c>
      <c r="O62">
        <f t="shared" ca="1" si="3"/>
        <v>-2.9093817774721607E-2</v>
      </c>
      <c r="Q62" s="2">
        <f t="shared" si="4"/>
        <v>40856.080399999999</v>
      </c>
    </row>
    <row r="63" spans="1:17" x14ac:dyDescent="0.2">
      <c r="A63" s="42" t="s">
        <v>48</v>
      </c>
      <c r="B63" s="43" t="s">
        <v>32</v>
      </c>
      <c r="C63" s="44">
        <v>55909.212099999997</v>
      </c>
      <c r="D63" s="44">
        <v>8.9999999999999998E-4</v>
      </c>
      <c r="E63">
        <f t="shared" si="0"/>
        <v>27385.966431405879</v>
      </c>
      <c r="F63">
        <f t="shared" si="1"/>
        <v>27386</v>
      </c>
      <c r="G63">
        <f t="shared" si="5"/>
        <v>-2.7679799997713417E-2</v>
      </c>
      <c r="I63">
        <f>+G63</f>
        <v>-2.7679799997713417E-2</v>
      </c>
      <c r="O63">
        <f t="shared" ca="1" si="3"/>
        <v>-2.9155228968337742E-2</v>
      </c>
      <c r="Q63" s="2">
        <f t="shared" si="4"/>
        <v>40890.712099999997</v>
      </c>
    </row>
    <row r="64" spans="1:17" x14ac:dyDescent="0.2">
      <c r="C64" s="17"/>
      <c r="D64" s="17"/>
    </row>
    <row r="65" spans="3:4" x14ac:dyDescent="0.2">
      <c r="C65" s="17"/>
      <c r="D65" s="17"/>
    </row>
    <row r="66" spans="3:4" x14ac:dyDescent="0.2">
      <c r="C66" s="17"/>
      <c r="D66" s="17"/>
    </row>
    <row r="67" spans="3:4" x14ac:dyDescent="0.2">
      <c r="C67" s="17"/>
      <c r="D67" s="17"/>
    </row>
    <row r="68" spans="3:4" x14ac:dyDescent="0.2">
      <c r="C68" s="17"/>
      <c r="D68" s="17"/>
    </row>
    <row r="69" spans="3:4" x14ac:dyDescent="0.2">
      <c r="C69" s="17"/>
      <c r="D69" s="17"/>
    </row>
    <row r="70" spans="3:4" x14ac:dyDescent="0.2">
      <c r="C70" s="17"/>
      <c r="D70" s="17"/>
    </row>
    <row r="71" spans="3:4" x14ac:dyDescent="0.2">
      <c r="C71" s="17"/>
      <c r="D71" s="17"/>
    </row>
    <row r="72" spans="3:4" x14ac:dyDescent="0.2">
      <c r="C72" s="17"/>
      <c r="D72" s="17"/>
    </row>
    <row r="73" spans="3:4" x14ac:dyDescent="0.2">
      <c r="C73" s="17"/>
      <c r="D73" s="17"/>
    </row>
    <row r="74" spans="3:4" x14ac:dyDescent="0.2">
      <c r="C74" s="17"/>
      <c r="D74" s="17"/>
    </row>
    <row r="75" spans="3:4" x14ac:dyDescent="0.2">
      <c r="C75" s="17"/>
      <c r="D75" s="17"/>
    </row>
    <row r="76" spans="3:4" x14ac:dyDescent="0.2">
      <c r="C76" s="17"/>
      <c r="D76" s="17"/>
    </row>
    <row r="77" spans="3:4" x14ac:dyDescent="0.2">
      <c r="C77" s="17"/>
      <c r="D77" s="17"/>
    </row>
    <row r="78" spans="3:4" x14ac:dyDescent="0.2">
      <c r="C78" s="17"/>
      <c r="D78" s="17"/>
    </row>
    <row r="79" spans="3:4" x14ac:dyDescent="0.2">
      <c r="C79" s="17"/>
      <c r="D79" s="17"/>
    </row>
    <row r="80" spans="3:4" x14ac:dyDescent="0.2">
      <c r="C80" s="17"/>
      <c r="D80" s="17"/>
    </row>
    <row r="81" spans="3:4" x14ac:dyDescent="0.2">
      <c r="C81" s="17"/>
      <c r="D81" s="17"/>
    </row>
    <row r="82" spans="3:4" x14ac:dyDescent="0.2">
      <c r="C82" s="17"/>
      <c r="D82" s="17"/>
    </row>
    <row r="83" spans="3:4" x14ac:dyDescent="0.2">
      <c r="C83" s="17"/>
      <c r="D83" s="17"/>
    </row>
    <row r="84" spans="3:4" x14ac:dyDescent="0.2">
      <c r="C84" s="17"/>
      <c r="D84" s="17"/>
    </row>
    <row r="85" spans="3:4" x14ac:dyDescent="0.2">
      <c r="C85" s="17"/>
      <c r="D85" s="17"/>
    </row>
    <row r="86" spans="3:4" x14ac:dyDescent="0.2">
      <c r="C86" s="17"/>
      <c r="D86" s="17"/>
    </row>
    <row r="87" spans="3:4" x14ac:dyDescent="0.2">
      <c r="C87" s="17"/>
      <c r="D87" s="17"/>
    </row>
    <row r="88" spans="3:4" x14ac:dyDescent="0.2">
      <c r="C88" s="17"/>
      <c r="D88" s="17"/>
    </row>
    <row r="89" spans="3:4" x14ac:dyDescent="0.2">
      <c r="C89" s="17"/>
      <c r="D89" s="17"/>
    </row>
    <row r="90" spans="3:4" x14ac:dyDescent="0.2">
      <c r="C90" s="17"/>
      <c r="D90" s="17"/>
    </row>
    <row r="91" spans="3:4" x14ac:dyDescent="0.2">
      <c r="C91" s="17"/>
      <c r="D91" s="17"/>
    </row>
    <row r="92" spans="3:4" x14ac:dyDescent="0.2">
      <c r="C92" s="17"/>
      <c r="D92" s="17"/>
    </row>
    <row r="93" spans="3:4" x14ac:dyDescent="0.2">
      <c r="C93" s="17"/>
      <c r="D93" s="17"/>
    </row>
    <row r="94" spans="3:4" x14ac:dyDescent="0.2">
      <c r="C94" s="17"/>
      <c r="D94" s="17"/>
    </row>
    <row r="95" spans="3:4" x14ac:dyDescent="0.2">
      <c r="C95" s="17"/>
      <c r="D95" s="17"/>
    </row>
    <row r="96" spans="3:4" x14ac:dyDescent="0.2">
      <c r="C96" s="17"/>
      <c r="D96" s="17"/>
    </row>
    <row r="97" spans="3:4" x14ac:dyDescent="0.2">
      <c r="C97" s="17"/>
      <c r="D97" s="17"/>
    </row>
    <row r="98" spans="3:4" x14ac:dyDescent="0.2">
      <c r="C98" s="17"/>
      <c r="D98" s="17"/>
    </row>
    <row r="99" spans="3:4" x14ac:dyDescent="0.2">
      <c r="C99" s="17"/>
      <c r="D99" s="17"/>
    </row>
    <row r="100" spans="3:4" x14ac:dyDescent="0.2">
      <c r="C100" s="17"/>
      <c r="D100" s="17"/>
    </row>
    <row r="101" spans="3:4" x14ac:dyDescent="0.2">
      <c r="C101" s="17"/>
      <c r="D101" s="17"/>
    </row>
    <row r="102" spans="3:4" x14ac:dyDescent="0.2">
      <c r="C102" s="17"/>
      <c r="D102" s="17"/>
    </row>
    <row r="103" spans="3:4" x14ac:dyDescent="0.2">
      <c r="C103" s="17"/>
      <c r="D103" s="17"/>
    </row>
    <row r="104" spans="3:4" x14ac:dyDescent="0.2">
      <c r="C104" s="17"/>
      <c r="D104" s="17"/>
    </row>
    <row r="105" spans="3:4" x14ac:dyDescent="0.2">
      <c r="C105" s="17"/>
      <c r="D105" s="17"/>
    </row>
    <row r="106" spans="3:4" x14ac:dyDescent="0.2">
      <c r="C106" s="17"/>
      <c r="D106" s="17"/>
    </row>
    <row r="107" spans="3:4" x14ac:dyDescent="0.2">
      <c r="C107" s="17"/>
      <c r="D107" s="17"/>
    </row>
    <row r="108" spans="3:4" x14ac:dyDescent="0.2">
      <c r="C108" s="17"/>
      <c r="D108" s="17"/>
    </row>
    <row r="109" spans="3:4" x14ac:dyDescent="0.2">
      <c r="C109" s="17"/>
      <c r="D109" s="17"/>
    </row>
    <row r="110" spans="3:4" x14ac:dyDescent="0.2">
      <c r="C110" s="17"/>
      <c r="D110" s="17"/>
    </row>
    <row r="111" spans="3:4" x14ac:dyDescent="0.2">
      <c r="C111" s="17"/>
      <c r="D111" s="17"/>
    </row>
    <row r="112" spans="3:4" x14ac:dyDescent="0.2">
      <c r="C112" s="17"/>
      <c r="D112" s="17"/>
    </row>
    <row r="113" spans="3:4" x14ac:dyDescent="0.2">
      <c r="C113" s="17"/>
      <c r="D113" s="17"/>
    </row>
    <row r="114" spans="3:4" x14ac:dyDescent="0.2">
      <c r="C114" s="17"/>
      <c r="D114" s="17"/>
    </row>
    <row r="115" spans="3:4" x14ac:dyDescent="0.2">
      <c r="C115" s="17"/>
      <c r="D115" s="17"/>
    </row>
    <row r="116" spans="3:4" x14ac:dyDescent="0.2">
      <c r="C116" s="17"/>
      <c r="D116" s="17"/>
    </row>
    <row r="117" spans="3:4" x14ac:dyDescent="0.2">
      <c r="C117" s="17"/>
      <c r="D117" s="17"/>
    </row>
    <row r="118" spans="3:4" x14ac:dyDescent="0.2">
      <c r="C118" s="17"/>
      <c r="D118" s="17"/>
    </row>
    <row r="119" spans="3:4" x14ac:dyDescent="0.2">
      <c r="C119" s="17"/>
      <c r="D119" s="17"/>
    </row>
    <row r="120" spans="3:4" x14ac:dyDescent="0.2">
      <c r="C120" s="17"/>
      <c r="D120" s="17"/>
    </row>
    <row r="121" spans="3:4" x14ac:dyDescent="0.2">
      <c r="C121" s="17"/>
      <c r="D121" s="17"/>
    </row>
    <row r="122" spans="3:4" x14ac:dyDescent="0.2">
      <c r="C122" s="17"/>
      <c r="D122" s="17"/>
    </row>
    <row r="123" spans="3:4" x14ac:dyDescent="0.2">
      <c r="C123" s="17"/>
      <c r="D123" s="17"/>
    </row>
    <row r="124" spans="3:4" x14ac:dyDescent="0.2">
      <c r="C124" s="17"/>
      <c r="D124" s="17"/>
    </row>
    <row r="125" spans="3:4" x14ac:dyDescent="0.2">
      <c r="C125" s="17"/>
      <c r="D125" s="17"/>
    </row>
    <row r="126" spans="3:4" x14ac:dyDescent="0.2">
      <c r="C126" s="17"/>
      <c r="D126" s="17"/>
    </row>
    <row r="127" spans="3:4" x14ac:dyDescent="0.2">
      <c r="C127" s="17"/>
      <c r="D127" s="17"/>
    </row>
    <row r="128" spans="3:4" x14ac:dyDescent="0.2">
      <c r="C128" s="17"/>
      <c r="D128" s="17"/>
    </row>
    <row r="129" spans="3:4" x14ac:dyDescent="0.2">
      <c r="C129" s="17"/>
      <c r="D129" s="17"/>
    </row>
    <row r="130" spans="3:4" x14ac:dyDescent="0.2">
      <c r="C130" s="17"/>
      <c r="D130" s="17"/>
    </row>
    <row r="131" spans="3:4" x14ac:dyDescent="0.2">
      <c r="C131" s="17"/>
      <c r="D131" s="17"/>
    </row>
    <row r="132" spans="3:4" x14ac:dyDescent="0.2">
      <c r="C132" s="17"/>
      <c r="D132" s="17"/>
    </row>
    <row r="133" spans="3:4" x14ac:dyDescent="0.2">
      <c r="C133" s="17"/>
      <c r="D133" s="17"/>
    </row>
    <row r="134" spans="3:4" x14ac:dyDescent="0.2">
      <c r="C134" s="17"/>
      <c r="D134" s="17"/>
    </row>
    <row r="135" spans="3:4" x14ac:dyDescent="0.2">
      <c r="C135" s="17"/>
      <c r="D135" s="17"/>
    </row>
    <row r="136" spans="3:4" x14ac:dyDescent="0.2">
      <c r="C136" s="17"/>
      <c r="D136" s="17"/>
    </row>
    <row r="137" spans="3:4" x14ac:dyDescent="0.2">
      <c r="C137" s="17"/>
      <c r="D137" s="17"/>
    </row>
    <row r="138" spans="3:4" x14ac:dyDescent="0.2">
      <c r="C138" s="17"/>
      <c r="D138" s="17"/>
    </row>
    <row r="139" spans="3:4" x14ac:dyDescent="0.2">
      <c r="C139" s="17"/>
      <c r="D139" s="17"/>
    </row>
    <row r="140" spans="3:4" x14ac:dyDescent="0.2">
      <c r="C140" s="17"/>
      <c r="D140" s="17"/>
    </row>
    <row r="141" spans="3:4" x14ac:dyDescent="0.2">
      <c r="C141" s="17"/>
      <c r="D141" s="17"/>
    </row>
    <row r="142" spans="3:4" x14ac:dyDescent="0.2">
      <c r="C142" s="17"/>
      <c r="D142" s="17"/>
    </row>
    <row r="143" spans="3:4" x14ac:dyDescent="0.2">
      <c r="C143" s="17"/>
      <c r="D143" s="17"/>
    </row>
    <row r="144" spans="3:4" x14ac:dyDescent="0.2">
      <c r="C144" s="17"/>
      <c r="D144" s="17"/>
    </row>
    <row r="145" spans="3:4" x14ac:dyDescent="0.2">
      <c r="C145" s="17"/>
      <c r="D145" s="17"/>
    </row>
    <row r="146" spans="3:4" x14ac:dyDescent="0.2">
      <c r="C146" s="17"/>
      <c r="D146" s="17"/>
    </row>
    <row r="147" spans="3:4" x14ac:dyDescent="0.2">
      <c r="C147" s="17"/>
      <c r="D147" s="17"/>
    </row>
    <row r="148" spans="3:4" x14ac:dyDescent="0.2">
      <c r="C148" s="17"/>
      <c r="D148" s="17"/>
    </row>
    <row r="149" spans="3:4" x14ac:dyDescent="0.2">
      <c r="C149" s="17"/>
      <c r="D149" s="17"/>
    </row>
    <row r="150" spans="3:4" x14ac:dyDescent="0.2">
      <c r="C150" s="17"/>
      <c r="D150" s="17"/>
    </row>
    <row r="151" spans="3:4" x14ac:dyDescent="0.2">
      <c r="C151" s="17"/>
      <c r="D151" s="17"/>
    </row>
    <row r="152" spans="3:4" x14ac:dyDescent="0.2">
      <c r="C152" s="17"/>
      <c r="D152" s="17"/>
    </row>
    <row r="153" spans="3:4" x14ac:dyDescent="0.2">
      <c r="C153" s="17"/>
      <c r="D153" s="17"/>
    </row>
    <row r="154" spans="3:4" x14ac:dyDescent="0.2">
      <c r="C154" s="17"/>
      <c r="D154" s="17"/>
    </row>
    <row r="155" spans="3:4" x14ac:dyDescent="0.2">
      <c r="C155" s="17"/>
      <c r="D155" s="17"/>
    </row>
    <row r="156" spans="3:4" x14ac:dyDescent="0.2">
      <c r="C156" s="17"/>
      <c r="D156" s="17"/>
    </row>
    <row r="157" spans="3:4" x14ac:dyDescent="0.2">
      <c r="C157" s="17"/>
      <c r="D157" s="17"/>
    </row>
    <row r="158" spans="3:4" x14ac:dyDescent="0.2">
      <c r="C158" s="17"/>
      <c r="D158" s="17"/>
    </row>
    <row r="159" spans="3:4" x14ac:dyDescent="0.2">
      <c r="C159" s="17"/>
      <c r="D159" s="17"/>
    </row>
    <row r="160" spans="3:4" x14ac:dyDescent="0.2">
      <c r="C160" s="17"/>
      <c r="D160" s="17"/>
    </row>
    <row r="161" spans="3:4" x14ac:dyDescent="0.2">
      <c r="C161" s="17"/>
      <c r="D161" s="17"/>
    </row>
    <row r="162" spans="3:4" x14ac:dyDescent="0.2">
      <c r="C162" s="17"/>
      <c r="D162" s="17"/>
    </row>
    <row r="163" spans="3:4" x14ac:dyDescent="0.2">
      <c r="C163" s="17"/>
      <c r="D163" s="17"/>
    </row>
    <row r="164" spans="3:4" x14ac:dyDescent="0.2">
      <c r="C164" s="17"/>
      <c r="D164" s="17"/>
    </row>
    <row r="165" spans="3:4" x14ac:dyDescent="0.2">
      <c r="C165" s="17"/>
      <c r="D165" s="17"/>
    </row>
    <row r="166" spans="3:4" x14ac:dyDescent="0.2">
      <c r="C166" s="17"/>
      <c r="D166" s="17"/>
    </row>
    <row r="167" spans="3:4" x14ac:dyDescent="0.2">
      <c r="C167" s="17"/>
      <c r="D167" s="17"/>
    </row>
    <row r="168" spans="3:4" x14ac:dyDescent="0.2">
      <c r="C168" s="17"/>
      <c r="D168" s="17"/>
    </row>
    <row r="169" spans="3:4" x14ac:dyDescent="0.2">
      <c r="C169" s="17"/>
      <c r="D169" s="17"/>
    </row>
    <row r="170" spans="3:4" x14ac:dyDescent="0.2">
      <c r="C170" s="17"/>
      <c r="D170" s="17"/>
    </row>
    <row r="171" spans="3:4" x14ac:dyDescent="0.2">
      <c r="C171" s="17"/>
      <c r="D171" s="17"/>
    </row>
    <row r="172" spans="3:4" x14ac:dyDescent="0.2">
      <c r="C172" s="17"/>
      <c r="D172" s="17"/>
    </row>
    <row r="173" spans="3:4" x14ac:dyDescent="0.2">
      <c r="C173" s="17"/>
      <c r="D173" s="17"/>
    </row>
    <row r="174" spans="3:4" x14ac:dyDescent="0.2">
      <c r="C174" s="17"/>
      <c r="D174" s="17"/>
    </row>
    <row r="175" spans="3:4" x14ac:dyDescent="0.2">
      <c r="C175" s="17"/>
      <c r="D175" s="17"/>
    </row>
    <row r="176" spans="3:4" x14ac:dyDescent="0.2">
      <c r="C176" s="17"/>
      <c r="D176" s="17"/>
    </row>
    <row r="177" spans="3:4" x14ac:dyDescent="0.2">
      <c r="C177" s="17"/>
      <c r="D177" s="17"/>
    </row>
    <row r="178" spans="3:4" x14ac:dyDescent="0.2">
      <c r="C178" s="17"/>
      <c r="D178" s="17"/>
    </row>
    <row r="179" spans="3:4" x14ac:dyDescent="0.2">
      <c r="C179" s="17"/>
      <c r="D179" s="17"/>
    </row>
    <row r="180" spans="3:4" x14ac:dyDescent="0.2">
      <c r="C180" s="17"/>
      <c r="D180" s="17"/>
    </row>
    <row r="181" spans="3:4" x14ac:dyDescent="0.2">
      <c r="C181" s="17"/>
      <c r="D181" s="17"/>
    </row>
    <row r="182" spans="3:4" x14ac:dyDescent="0.2">
      <c r="C182" s="17"/>
      <c r="D182" s="17"/>
    </row>
    <row r="183" spans="3:4" x14ac:dyDescent="0.2">
      <c r="C183" s="17"/>
      <c r="D183" s="17"/>
    </row>
    <row r="184" spans="3:4" x14ac:dyDescent="0.2">
      <c r="C184" s="17"/>
      <c r="D184" s="17"/>
    </row>
    <row r="185" spans="3:4" x14ac:dyDescent="0.2">
      <c r="C185" s="17"/>
      <c r="D185" s="17"/>
    </row>
    <row r="186" spans="3:4" x14ac:dyDescent="0.2">
      <c r="C186" s="17"/>
      <c r="D186" s="17"/>
    </row>
    <row r="187" spans="3:4" x14ac:dyDescent="0.2">
      <c r="C187" s="17"/>
      <c r="D187" s="17"/>
    </row>
    <row r="188" spans="3:4" x14ac:dyDescent="0.2">
      <c r="C188" s="17"/>
      <c r="D188" s="17"/>
    </row>
    <row r="189" spans="3:4" x14ac:dyDescent="0.2">
      <c r="C189" s="17"/>
      <c r="D189" s="17"/>
    </row>
    <row r="190" spans="3:4" x14ac:dyDescent="0.2">
      <c r="C190" s="17"/>
      <c r="D190" s="17"/>
    </row>
    <row r="191" spans="3:4" x14ac:dyDescent="0.2">
      <c r="C191" s="17"/>
      <c r="D191" s="17"/>
    </row>
    <row r="192" spans="3:4" x14ac:dyDescent="0.2">
      <c r="C192" s="17"/>
      <c r="D192" s="17"/>
    </row>
    <row r="193" spans="3:4" x14ac:dyDescent="0.2">
      <c r="C193" s="17"/>
      <c r="D193" s="17"/>
    </row>
    <row r="194" spans="3:4" x14ac:dyDescent="0.2">
      <c r="C194" s="17"/>
      <c r="D194" s="17"/>
    </row>
    <row r="195" spans="3:4" x14ac:dyDescent="0.2">
      <c r="C195" s="17"/>
      <c r="D195" s="17"/>
    </row>
    <row r="196" spans="3:4" x14ac:dyDescent="0.2">
      <c r="C196" s="17"/>
      <c r="D196" s="17"/>
    </row>
    <row r="197" spans="3:4" x14ac:dyDescent="0.2">
      <c r="C197" s="17"/>
      <c r="D197" s="17"/>
    </row>
    <row r="198" spans="3:4" x14ac:dyDescent="0.2">
      <c r="C198" s="17"/>
      <c r="D198" s="17"/>
    </row>
    <row r="199" spans="3:4" x14ac:dyDescent="0.2">
      <c r="C199" s="17"/>
      <c r="D199" s="17"/>
    </row>
    <row r="200" spans="3:4" x14ac:dyDescent="0.2">
      <c r="C200" s="17"/>
      <c r="D200" s="17"/>
    </row>
    <row r="201" spans="3:4" x14ac:dyDescent="0.2">
      <c r="C201" s="17"/>
      <c r="D201" s="17"/>
    </row>
    <row r="202" spans="3:4" x14ac:dyDescent="0.2">
      <c r="C202" s="17"/>
      <c r="D202" s="17"/>
    </row>
    <row r="203" spans="3:4" x14ac:dyDescent="0.2">
      <c r="C203" s="17"/>
      <c r="D203" s="17"/>
    </row>
    <row r="204" spans="3:4" x14ac:dyDescent="0.2">
      <c r="C204" s="17"/>
      <c r="D204" s="17"/>
    </row>
    <row r="205" spans="3:4" x14ac:dyDescent="0.2">
      <c r="C205" s="17"/>
      <c r="D205" s="17"/>
    </row>
    <row r="206" spans="3:4" x14ac:dyDescent="0.2">
      <c r="C206" s="17"/>
      <c r="D206" s="17"/>
    </row>
    <row r="207" spans="3:4" x14ac:dyDescent="0.2">
      <c r="C207" s="17"/>
      <c r="D207" s="17"/>
    </row>
    <row r="208" spans="3:4" x14ac:dyDescent="0.2">
      <c r="C208" s="17"/>
      <c r="D208" s="17"/>
    </row>
    <row r="209" spans="3:4" x14ac:dyDescent="0.2">
      <c r="C209" s="17"/>
      <c r="D209" s="17"/>
    </row>
    <row r="210" spans="3:4" x14ac:dyDescent="0.2">
      <c r="C210" s="17"/>
      <c r="D210" s="17"/>
    </row>
    <row r="211" spans="3:4" x14ac:dyDescent="0.2">
      <c r="C211" s="17"/>
      <c r="D211" s="17"/>
    </row>
    <row r="212" spans="3:4" x14ac:dyDescent="0.2">
      <c r="C212" s="17"/>
      <c r="D212" s="17"/>
    </row>
    <row r="213" spans="3:4" x14ac:dyDescent="0.2">
      <c r="C213" s="17"/>
      <c r="D213" s="17"/>
    </row>
    <row r="214" spans="3:4" x14ac:dyDescent="0.2">
      <c r="C214" s="17"/>
      <c r="D214" s="17"/>
    </row>
    <row r="215" spans="3:4" x14ac:dyDescent="0.2">
      <c r="C215" s="17"/>
      <c r="D215" s="17"/>
    </row>
    <row r="216" spans="3:4" x14ac:dyDescent="0.2">
      <c r="C216" s="17"/>
      <c r="D216" s="17"/>
    </row>
    <row r="217" spans="3:4" x14ac:dyDescent="0.2">
      <c r="C217" s="17"/>
      <c r="D217" s="17"/>
    </row>
    <row r="218" spans="3:4" x14ac:dyDescent="0.2">
      <c r="C218" s="17"/>
      <c r="D218" s="17"/>
    </row>
    <row r="219" spans="3:4" x14ac:dyDescent="0.2">
      <c r="C219" s="17"/>
      <c r="D219" s="17"/>
    </row>
    <row r="220" spans="3:4" x14ac:dyDescent="0.2">
      <c r="C220" s="17"/>
      <c r="D220" s="17"/>
    </row>
    <row r="221" spans="3:4" x14ac:dyDescent="0.2">
      <c r="C221" s="17"/>
      <c r="D221" s="17"/>
    </row>
    <row r="222" spans="3:4" x14ac:dyDescent="0.2">
      <c r="C222" s="17"/>
      <c r="D222" s="17"/>
    </row>
    <row r="223" spans="3:4" x14ac:dyDescent="0.2">
      <c r="C223" s="17"/>
      <c r="D223" s="17"/>
    </row>
    <row r="224" spans="3:4" x14ac:dyDescent="0.2">
      <c r="C224" s="17"/>
      <c r="D224" s="17"/>
    </row>
    <row r="225" spans="3:4" x14ac:dyDescent="0.2">
      <c r="C225" s="17"/>
      <c r="D225" s="17"/>
    </row>
    <row r="226" spans="3:4" x14ac:dyDescent="0.2">
      <c r="C226" s="17"/>
      <c r="D226" s="17"/>
    </row>
    <row r="227" spans="3:4" x14ac:dyDescent="0.2">
      <c r="C227" s="17"/>
      <c r="D227" s="17"/>
    </row>
    <row r="228" spans="3:4" x14ac:dyDescent="0.2">
      <c r="C228" s="17"/>
      <c r="D228" s="17"/>
    </row>
    <row r="229" spans="3:4" x14ac:dyDescent="0.2">
      <c r="C229" s="17"/>
      <c r="D229" s="17"/>
    </row>
    <row r="230" spans="3:4" x14ac:dyDescent="0.2">
      <c r="C230" s="17"/>
      <c r="D230" s="17"/>
    </row>
    <row r="231" spans="3:4" x14ac:dyDescent="0.2">
      <c r="C231" s="17"/>
      <c r="D231" s="17"/>
    </row>
    <row r="232" spans="3:4" x14ac:dyDescent="0.2">
      <c r="C232" s="17"/>
      <c r="D232" s="17"/>
    </row>
    <row r="233" spans="3:4" x14ac:dyDescent="0.2">
      <c r="C233" s="17"/>
      <c r="D233" s="17"/>
    </row>
    <row r="234" spans="3:4" x14ac:dyDescent="0.2">
      <c r="C234" s="17"/>
      <c r="D234" s="17"/>
    </row>
    <row r="235" spans="3:4" x14ac:dyDescent="0.2">
      <c r="C235" s="17"/>
      <c r="D235" s="17"/>
    </row>
    <row r="236" spans="3:4" x14ac:dyDescent="0.2">
      <c r="C236" s="17"/>
      <c r="D236" s="17"/>
    </row>
    <row r="237" spans="3:4" x14ac:dyDescent="0.2">
      <c r="C237" s="17"/>
      <c r="D237" s="17"/>
    </row>
    <row r="238" spans="3:4" x14ac:dyDescent="0.2">
      <c r="C238" s="17"/>
      <c r="D238" s="17"/>
    </row>
    <row r="239" spans="3:4" x14ac:dyDescent="0.2">
      <c r="C239" s="17"/>
      <c r="D239" s="17"/>
    </row>
    <row r="240" spans="3:4" x14ac:dyDescent="0.2">
      <c r="C240" s="17"/>
      <c r="D240" s="17"/>
    </row>
    <row r="241" spans="3:4" x14ac:dyDescent="0.2">
      <c r="C241" s="17"/>
      <c r="D241" s="17"/>
    </row>
    <row r="242" spans="3:4" x14ac:dyDescent="0.2">
      <c r="C242" s="17"/>
      <c r="D242" s="17"/>
    </row>
    <row r="243" spans="3:4" x14ac:dyDescent="0.2">
      <c r="C243" s="17"/>
      <c r="D243" s="17"/>
    </row>
    <row r="244" spans="3:4" x14ac:dyDescent="0.2">
      <c r="C244" s="17"/>
      <c r="D244" s="17"/>
    </row>
    <row r="245" spans="3:4" x14ac:dyDescent="0.2">
      <c r="C245" s="17"/>
      <c r="D245" s="17"/>
    </row>
    <row r="246" spans="3:4" x14ac:dyDescent="0.2">
      <c r="C246" s="17"/>
      <c r="D246" s="17"/>
    </row>
    <row r="247" spans="3:4" x14ac:dyDescent="0.2">
      <c r="C247" s="17"/>
      <c r="D247" s="17"/>
    </row>
    <row r="248" spans="3:4" x14ac:dyDescent="0.2">
      <c r="C248" s="17"/>
      <c r="D248" s="17"/>
    </row>
    <row r="249" spans="3:4" x14ac:dyDescent="0.2">
      <c r="C249" s="17"/>
      <c r="D249" s="17"/>
    </row>
    <row r="250" spans="3:4" x14ac:dyDescent="0.2">
      <c r="C250" s="17"/>
      <c r="D250" s="17"/>
    </row>
    <row r="251" spans="3:4" x14ac:dyDescent="0.2">
      <c r="C251" s="17"/>
      <c r="D251" s="17"/>
    </row>
    <row r="252" spans="3:4" x14ac:dyDescent="0.2">
      <c r="C252" s="17"/>
      <c r="D252" s="17"/>
    </row>
    <row r="253" spans="3:4" x14ac:dyDescent="0.2">
      <c r="C253" s="17"/>
      <c r="D253" s="17"/>
    </row>
    <row r="254" spans="3:4" x14ac:dyDescent="0.2">
      <c r="C254" s="17"/>
      <c r="D254" s="17"/>
    </row>
    <row r="255" spans="3:4" x14ac:dyDescent="0.2">
      <c r="C255" s="17"/>
      <c r="D255" s="17"/>
    </row>
    <row r="256" spans="3:4" x14ac:dyDescent="0.2">
      <c r="C256" s="17"/>
      <c r="D256" s="17"/>
    </row>
    <row r="257" spans="3:4" x14ac:dyDescent="0.2">
      <c r="C257" s="17"/>
      <c r="D257" s="17"/>
    </row>
    <row r="258" spans="3:4" x14ac:dyDescent="0.2">
      <c r="C258" s="17"/>
      <c r="D258" s="17"/>
    </row>
    <row r="259" spans="3:4" x14ac:dyDescent="0.2">
      <c r="C259" s="17"/>
      <c r="D259" s="17"/>
    </row>
    <row r="260" spans="3:4" x14ac:dyDescent="0.2">
      <c r="C260" s="17"/>
      <c r="D260" s="17"/>
    </row>
    <row r="261" spans="3:4" x14ac:dyDescent="0.2">
      <c r="C261" s="17"/>
      <c r="D261" s="17"/>
    </row>
    <row r="262" spans="3:4" x14ac:dyDescent="0.2">
      <c r="C262" s="17"/>
      <c r="D262" s="17"/>
    </row>
    <row r="263" spans="3:4" x14ac:dyDescent="0.2">
      <c r="C263" s="17"/>
      <c r="D263" s="17"/>
    </row>
    <row r="264" spans="3:4" x14ac:dyDescent="0.2">
      <c r="C264" s="17"/>
      <c r="D264" s="17"/>
    </row>
    <row r="265" spans="3:4" x14ac:dyDescent="0.2">
      <c r="C265" s="17"/>
      <c r="D265" s="17"/>
    </row>
    <row r="266" spans="3:4" x14ac:dyDescent="0.2">
      <c r="C266" s="17"/>
      <c r="D266" s="17"/>
    </row>
    <row r="267" spans="3:4" x14ac:dyDescent="0.2">
      <c r="C267" s="17"/>
      <c r="D267" s="17"/>
    </row>
    <row r="268" spans="3:4" x14ac:dyDescent="0.2">
      <c r="C268" s="17"/>
      <c r="D268" s="17"/>
    </row>
    <row r="269" spans="3:4" x14ac:dyDescent="0.2">
      <c r="C269" s="17"/>
      <c r="D269" s="17"/>
    </row>
    <row r="270" spans="3:4" x14ac:dyDescent="0.2">
      <c r="C270" s="17"/>
      <c r="D270" s="17"/>
    </row>
    <row r="271" spans="3:4" x14ac:dyDescent="0.2">
      <c r="C271" s="17"/>
      <c r="D271" s="17"/>
    </row>
    <row r="272" spans="3:4" x14ac:dyDescent="0.2">
      <c r="C272" s="17"/>
      <c r="D272" s="17"/>
    </row>
    <row r="273" spans="3:4" x14ac:dyDescent="0.2">
      <c r="C273" s="17"/>
      <c r="D273" s="17"/>
    </row>
    <row r="274" spans="3:4" x14ac:dyDescent="0.2">
      <c r="C274" s="17"/>
      <c r="D274" s="17"/>
    </row>
    <row r="275" spans="3:4" x14ac:dyDescent="0.2">
      <c r="C275" s="17"/>
      <c r="D275" s="17"/>
    </row>
    <row r="276" spans="3:4" x14ac:dyDescent="0.2">
      <c r="C276" s="17"/>
      <c r="D276" s="17"/>
    </row>
    <row r="277" spans="3:4" x14ac:dyDescent="0.2">
      <c r="C277" s="17"/>
      <c r="D277" s="17"/>
    </row>
    <row r="278" spans="3:4" x14ac:dyDescent="0.2">
      <c r="C278" s="17"/>
      <c r="D278" s="17"/>
    </row>
    <row r="279" spans="3:4" x14ac:dyDescent="0.2">
      <c r="C279" s="17"/>
      <c r="D279" s="17"/>
    </row>
    <row r="280" spans="3:4" x14ac:dyDescent="0.2">
      <c r="C280" s="17"/>
      <c r="D280" s="17"/>
    </row>
    <row r="281" spans="3:4" x14ac:dyDescent="0.2">
      <c r="C281" s="17"/>
      <c r="D281" s="17"/>
    </row>
    <row r="282" spans="3:4" x14ac:dyDescent="0.2">
      <c r="C282" s="17"/>
      <c r="D282" s="17"/>
    </row>
    <row r="283" spans="3:4" x14ac:dyDescent="0.2">
      <c r="C283" s="17"/>
      <c r="D283" s="17"/>
    </row>
    <row r="284" spans="3:4" x14ac:dyDescent="0.2">
      <c r="C284" s="17"/>
      <c r="D284" s="17"/>
    </row>
    <row r="285" spans="3:4" x14ac:dyDescent="0.2">
      <c r="C285" s="17"/>
      <c r="D285" s="17"/>
    </row>
    <row r="286" spans="3:4" x14ac:dyDescent="0.2">
      <c r="C286" s="17"/>
      <c r="D286" s="17"/>
    </row>
    <row r="287" spans="3:4" x14ac:dyDescent="0.2">
      <c r="C287" s="17"/>
      <c r="D287" s="17"/>
    </row>
    <row r="288" spans="3:4" x14ac:dyDescent="0.2">
      <c r="C288" s="17"/>
      <c r="D288" s="17"/>
    </row>
    <row r="289" spans="3:4" x14ac:dyDescent="0.2">
      <c r="C289" s="17"/>
      <c r="D289" s="17"/>
    </row>
    <row r="290" spans="3:4" x14ac:dyDescent="0.2">
      <c r="C290" s="17"/>
      <c r="D290" s="17"/>
    </row>
    <row r="291" spans="3:4" x14ac:dyDescent="0.2">
      <c r="C291" s="17"/>
      <c r="D291" s="17"/>
    </row>
    <row r="292" spans="3:4" x14ac:dyDescent="0.2">
      <c r="C292" s="17"/>
      <c r="D292" s="17"/>
    </row>
    <row r="293" spans="3:4" x14ac:dyDescent="0.2">
      <c r="C293" s="17"/>
      <c r="D293" s="17"/>
    </row>
    <row r="294" spans="3:4" x14ac:dyDescent="0.2">
      <c r="C294" s="17"/>
      <c r="D294" s="17"/>
    </row>
    <row r="295" spans="3:4" x14ac:dyDescent="0.2">
      <c r="C295" s="17"/>
      <c r="D295" s="17"/>
    </row>
    <row r="296" spans="3:4" x14ac:dyDescent="0.2">
      <c r="C296" s="17"/>
      <c r="D296" s="17"/>
    </row>
    <row r="297" spans="3:4" x14ac:dyDescent="0.2">
      <c r="C297" s="17"/>
      <c r="D297" s="17"/>
    </row>
    <row r="298" spans="3:4" x14ac:dyDescent="0.2">
      <c r="C298" s="17"/>
      <c r="D298" s="17"/>
    </row>
    <row r="299" spans="3:4" x14ac:dyDescent="0.2">
      <c r="C299" s="17"/>
      <c r="D299" s="17"/>
    </row>
    <row r="300" spans="3:4" x14ac:dyDescent="0.2">
      <c r="C300" s="17"/>
      <c r="D300" s="17"/>
    </row>
    <row r="301" spans="3:4" x14ac:dyDescent="0.2">
      <c r="C301" s="17"/>
      <c r="D301" s="17"/>
    </row>
    <row r="302" spans="3:4" x14ac:dyDescent="0.2">
      <c r="C302" s="17"/>
      <c r="D302" s="17"/>
    </row>
    <row r="303" spans="3:4" x14ac:dyDescent="0.2">
      <c r="C303" s="17"/>
      <c r="D303" s="17"/>
    </row>
    <row r="304" spans="3:4" x14ac:dyDescent="0.2">
      <c r="C304" s="17"/>
      <c r="D304" s="17"/>
    </row>
    <row r="305" spans="3:4" x14ac:dyDescent="0.2">
      <c r="C305" s="17"/>
      <c r="D305" s="17"/>
    </row>
    <row r="306" spans="3:4" x14ac:dyDescent="0.2">
      <c r="C306" s="17"/>
      <c r="D306" s="17"/>
    </row>
    <row r="307" spans="3:4" x14ac:dyDescent="0.2">
      <c r="C307" s="17"/>
      <c r="D307" s="17"/>
    </row>
    <row r="308" spans="3:4" x14ac:dyDescent="0.2">
      <c r="C308" s="17"/>
      <c r="D308" s="17"/>
    </row>
    <row r="309" spans="3:4" x14ac:dyDescent="0.2">
      <c r="C309" s="17"/>
      <c r="D309" s="17"/>
    </row>
    <row r="310" spans="3:4" x14ac:dyDescent="0.2">
      <c r="C310" s="17"/>
      <c r="D310" s="17"/>
    </row>
    <row r="311" spans="3:4" x14ac:dyDescent="0.2">
      <c r="C311" s="17"/>
      <c r="D311" s="17"/>
    </row>
    <row r="312" spans="3:4" x14ac:dyDescent="0.2">
      <c r="C312" s="17"/>
      <c r="D312" s="17"/>
    </row>
    <row r="313" spans="3:4" x14ac:dyDescent="0.2">
      <c r="C313" s="17"/>
      <c r="D313" s="17"/>
    </row>
    <row r="314" spans="3:4" x14ac:dyDescent="0.2">
      <c r="C314" s="17"/>
      <c r="D314" s="17"/>
    </row>
    <row r="315" spans="3:4" x14ac:dyDescent="0.2">
      <c r="C315" s="17"/>
      <c r="D315" s="17"/>
    </row>
    <row r="316" spans="3:4" x14ac:dyDescent="0.2">
      <c r="C316" s="17"/>
      <c r="D316" s="17"/>
    </row>
    <row r="317" spans="3:4" x14ac:dyDescent="0.2">
      <c r="C317" s="17"/>
      <c r="D317" s="17"/>
    </row>
    <row r="318" spans="3:4" x14ac:dyDescent="0.2">
      <c r="C318" s="17"/>
      <c r="D318" s="17"/>
    </row>
    <row r="319" spans="3:4" x14ac:dyDescent="0.2">
      <c r="C319" s="17"/>
      <c r="D319" s="17"/>
    </row>
    <row r="320" spans="3:4" x14ac:dyDescent="0.2">
      <c r="C320" s="17"/>
      <c r="D320" s="17"/>
    </row>
    <row r="321" spans="3:4" x14ac:dyDescent="0.2">
      <c r="C321" s="17"/>
      <c r="D321" s="17"/>
    </row>
    <row r="322" spans="3:4" x14ac:dyDescent="0.2">
      <c r="C322" s="17"/>
      <c r="D322" s="17"/>
    </row>
    <row r="323" spans="3:4" x14ac:dyDescent="0.2">
      <c r="C323" s="17"/>
      <c r="D323" s="17"/>
    </row>
    <row r="324" spans="3:4" x14ac:dyDescent="0.2">
      <c r="C324" s="17"/>
      <c r="D324" s="17"/>
    </row>
    <row r="325" spans="3:4" x14ac:dyDescent="0.2">
      <c r="C325" s="17"/>
      <c r="D325" s="17"/>
    </row>
    <row r="326" spans="3:4" x14ac:dyDescent="0.2">
      <c r="C326" s="17"/>
      <c r="D326" s="17"/>
    </row>
    <row r="327" spans="3:4" x14ac:dyDescent="0.2">
      <c r="C327" s="17"/>
      <c r="D327" s="17"/>
    </row>
    <row r="328" spans="3:4" x14ac:dyDescent="0.2">
      <c r="C328" s="17"/>
      <c r="D328" s="17"/>
    </row>
    <row r="329" spans="3:4" x14ac:dyDescent="0.2">
      <c r="C329" s="17"/>
      <c r="D329" s="17"/>
    </row>
    <row r="330" spans="3:4" x14ac:dyDescent="0.2">
      <c r="C330" s="17"/>
      <c r="D330" s="17"/>
    </row>
    <row r="331" spans="3:4" x14ac:dyDescent="0.2">
      <c r="C331" s="17"/>
      <c r="D331" s="17"/>
    </row>
    <row r="332" spans="3:4" x14ac:dyDescent="0.2">
      <c r="C332" s="17"/>
      <c r="D332" s="17"/>
    </row>
    <row r="333" spans="3:4" x14ac:dyDescent="0.2">
      <c r="C333" s="17"/>
      <c r="D333" s="17"/>
    </row>
    <row r="334" spans="3:4" x14ac:dyDescent="0.2">
      <c r="C334" s="17"/>
      <c r="D334" s="17"/>
    </row>
    <row r="335" spans="3:4" x14ac:dyDescent="0.2">
      <c r="C335" s="17"/>
      <c r="D335" s="17"/>
    </row>
    <row r="336" spans="3:4" x14ac:dyDescent="0.2">
      <c r="C336" s="17"/>
      <c r="D336" s="17"/>
    </row>
    <row r="337" spans="3:4" x14ac:dyDescent="0.2">
      <c r="C337" s="17"/>
      <c r="D337" s="17"/>
    </row>
    <row r="338" spans="3:4" x14ac:dyDescent="0.2">
      <c r="C338" s="17"/>
      <c r="D338" s="17"/>
    </row>
    <row r="339" spans="3:4" x14ac:dyDescent="0.2">
      <c r="C339" s="17"/>
      <c r="D339" s="17"/>
    </row>
    <row r="340" spans="3:4" x14ac:dyDescent="0.2">
      <c r="C340" s="17"/>
      <c r="D340" s="17"/>
    </row>
    <row r="341" spans="3:4" x14ac:dyDescent="0.2">
      <c r="C341" s="17"/>
      <c r="D341" s="17"/>
    </row>
    <row r="342" spans="3:4" x14ac:dyDescent="0.2">
      <c r="C342" s="17"/>
      <c r="D342" s="17"/>
    </row>
    <row r="343" spans="3:4" x14ac:dyDescent="0.2">
      <c r="C343" s="17"/>
      <c r="D343" s="17"/>
    </row>
    <row r="344" spans="3:4" x14ac:dyDescent="0.2">
      <c r="C344" s="17"/>
      <c r="D344" s="17"/>
    </row>
    <row r="345" spans="3:4" x14ac:dyDescent="0.2">
      <c r="C345" s="17"/>
      <c r="D345" s="17"/>
    </row>
    <row r="346" spans="3:4" x14ac:dyDescent="0.2">
      <c r="C346" s="17"/>
      <c r="D346" s="17"/>
    </row>
    <row r="347" spans="3:4" x14ac:dyDescent="0.2">
      <c r="C347" s="17"/>
      <c r="D347" s="17"/>
    </row>
    <row r="348" spans="3:4" x14ac:dyDescent="0.2">
      <c r="C348" s="17"/>
      <c r="D348" s="17"/>
    </row>
    <row r="349" spans="3:4" x14ac:dyDescent="0.2">
      <c r="C349" s="17"/>
      <c r="D349" s="17"/>
    </row>
    <row r="350" spans="3:4" x14ac:dyDescent="0.2">
      <c r="C350" s="17"/>
      <c r="D350" s="17"/>
    </row>
    <row r="351" spans="3:4" x14ac:dyDescent="0.2">
      <c r="C351" s="17"/>
      <c r="D351" s="17"/>
    </row>
    <row r="352" spans="3:4" x14ac:dyDescent="0.2">
      <c r="C352" s="17"/>
      <c r="D352" s="17"/>
    </row>
    <row r="353" spans="3:4" x14ac:dyDescent="0.2">
      <c r="C353" s="17"/>
      <c r="D353" s="17"/>
    </row>
    <row r="354" spans="3:4" x14ac:dyDescent="0.2">
      <c r="C354" s="17"/>
      <c r="D354" s="17"/>
    </row>
    <row r="355" spans="3:4" x14ac:dyDescent="0.2">
      <c r="C355" s="17"/>
      <c r="D355" s="17"/>
    </row>
    <row r="356" spans="3:4" x14ac:dyDescent="0.2">
      <c r="C356" s="17"/>
      <c r="D356" s="17"/>
    </row>
    <row r="357" spans="3:4" x14ac:dyDescent="0.2">
      <c r="C357" s="17"/>
      <c r="D357" s="17"/>
    </row>
    <row r="358" spans="3:4" x14ac:dyDescent="0.2">
      <c r="C358" s="17"/>
      <c r="D358" s="17"/>
    </row>
    <row r="359" spans="3:4" x14ac:dyDescent="0.2">
      <c r="C359" s="17"/>
      <c r="D359" s="17"/>
    </row>
    <row r="360" spans="3:4" x14ac:dyDescent="0.2">
      <c r="C360" s="17"/>
      <c r="D360" s="17"/>
    </row>
    <row r="361" spans="3:4" x14ac:dyDescent="0.2">
      <c r="C361" s="17"/>
      <c r="D361" s="17"/>
    </row>
    <row r="362" spans="3:4" x14ac:dyDescent="0.2">
      <c r="C362" s="17"/>
      <c r="D362" s="17"/>
    </row>
    <row r="363" spans="3:4" x14ac:dyDescent="0.2">
      <c r="C363" s="17"/>
      <c r="D363" s="17"/>
    </row>
    <row r="364" spans="3:4" x14ac:dyDescent="0.2">
      <c r="C364" s="17"/>
      <c r="D364" s="17"/>
    </row>
    <row r="365" spans="3:4" x14ac:dyDescent="0.2">
      <c r="C365" s="17"/>
      <c r="D365" s="17"/>
    </row>
    <row r="366" spans="3:4" x14ac:dyDescent="0.2">
      <c r="C366" s="17"/>
      <c r="D366" s="17"/>
    </row>
    <row r="367" spans="3:4" x14ac:dyDescent="0.2">
      <c r="C367" s="17"/>
      <c r="D367" s="17"/>
    </row>
    <row r="368" spans="3:4" x14ac:dyDescent="0.2">
      <c r="C368" s="17"/>
      <c r="D368" s="17"/>
    </row>
    <row r="369" spans="3:4" x14ac:dyDescent="0.2">
      <c r="C369" s="17"/>
      <c r="D369" s="17"/>
    </row>
    <row r="370" spans="3:4" x14ac:dyDescent="0.2">
      <c r="C370" s="17"/>
      <c r="D370" s="17"/>
    </row>
    <row r="371" spans="3:4" x14ac:dyDescent="0.2">
      <c r="C371" s="17"/>
      <c r="D371" s="17"/>
    </row>
    <row r="372" spans="3:4" x14ac:dyDescent="0.2">
      <c r="C372" s="17"/>
      <c r="D372" s="17"/>
    </row>
    <row r="373" spans="3:4" x14ac:dyDescent="0.2">
      <c r="C373" s="17"/>
      <c r="D373" s="17"/>
    </row>
    <row r="374" spans="3:4" x14ac:dyDescent="0.2">
      <c r="C374" s="17"/>
      <c r="D374" s="17"/>
    </row>
    <row r="375" spans="3:4" x14ac:dyDescent="0.2">
      <c r="C375" s="17"/>
      <c r="D375" s="17"/>
    </row>
    <row r="376" spans="3:4" x14ac:dyDescent="0.2">
      <c r="C376" s="17"/>
      <c r="D376" s="17"/>
    </row>
    <row r="377" spans="3:4" x14ac:dyDescent="0.2">
      <c r="C377" s="17"/>
      <c r="D377" s="17"/>
    </row>
    <row r="378" spans="3:4" x14ac:dyDescent="0.2">
      <c r="C378" s="17"/>
      <c r="D378" s="17"/>
    </row>
    <row r="379" spans="3:4" x14ac:dyDescent="0.2">
      <c r="C379" s="17"/>
      <c r="D379" s="17"/>
    </row>
    <row r="380" spans="3:4" x14ac:dyDescent="0.2">
      <c r="C380" s="17"/>
      <c r="D380" s="17"/>
    </row>
    <row r="381" spans="3:4" x14ac:dyDescent="0.2">
      <c r="C381" s="17"/>
      <c r="D381" s="17"/>
    </row>
    <row r="382" spans="3:4" x14ac:dyDescent="0.2">
      <c r="C382" s="17"/>
      <c r="D382" s="17"/>
    </row>
    <row r="383" spans="3:4" x14ac:dyDescent="0.2">
      <c r="C383" s="17"/>
      <c r="D383" s="17"/>
    </row>
    <row r="384" spans="3:4" x14ac:dyDescent="0.2">
      <c r="C384" s="17"/>
      <c r="D384" s="17"/>
    </row>
    <row r="385" spans="3:4" x14ac:dyDescent="0.2">
      <c r="C385" s="17"/>
      <c r="D385" s="17"/>
    </row>
    <row r="386" spans="3:4" x14ac:dyDescent="0.2">
      <c r="C386" s="17"/>
      <c r="D386" s="17"/>
    </row>
    <row r="387" spans="3:4" x14ac:dyDescent="0.2">
      <c r="C387" s="17"/>
      <c r="D387" s="17"/>
    </row>
    <row r="388" spans="3:4" x14ac:dyDescent="0.2">
      <c r="C388" s="17"/>
      <c r="D388" s="17"/>
    </row>
    <row r="389" spans="3:4" x14ac:dyDescent="0.2">
      <c r="C389" s="17"/>
      <c r="D389" s="17"/>
    </row>
    <row r="390" spans="3:4" x14ac:dyDescent="0.2">
      <c r="C390" s="17"/>
      <c r="D390" s="17"/>
    </row>
    <row r="391" spans="3:4" x14ac:dyDescent="0.2">
      <c r="C391" s="17"/>
      <c r="D391" s="17"/>
    </row>
    <row r="392" spans="3:4" x14ac:dyDescent="0.2">
      <c r="C392" s="17"/>
      <c r="D392" s="17"/>
    </row>
    <row r="393" spans="3:4" x14ac:dyDescent="0.2">
      <c r="C393" s="17"/>
      <c r="D393" s="17"/>
    </row>
    <row r="394" spans="3:4" x14ac:dyDescent="0.2">
      <c r="C394" s="17"/>
      <c r="D394" s="17"/>
    </row>
    <row r="395" spans="3:4" x14ac:dyDescent="0.2">
      <c r="C395" s="17"/>
      <c r="D395" s="17"/>
    </row>
    <row r="396" spans="3:4" x14ac:dyDescent="0.2">
      <c r="C396" s="17"/>
      <c r="D396" s="17"/>
    </row>
    <row r="397" spans="3:4" x14ac:dyDescent="0.2">
      <c r="C397" s="17"/>
      <c r="D397" s="17"/>
    </row>
    <row r="398" spans="3:4" x14ac:dyDescent="0.2">
      <c r="C398" s="17"/>
      <c r="D398" s="17"/>
    </row>
    <row r="399" spans="3:4" x14ac:dyDescent="0.2">
      <c r="C399" s="17"/>
      <c r="D399" s="17"/>
    </row>
    <row r="400" spans="3:4" x14ac:dyDescent="0.2">
      <c r="C400" s="17"/>
      <c r="D400" s="17"/>
    </row>
    <row r="401" spans="3:4" x14ac:dyDescent="0.2">
      <c r="C401" s="17"/>
      <c r="D401" s="17"/>
    </row>
    <row r="402" spans="3:4" x14ac:dyDescent="0.2">
      <c r="C402" s="17"/>
      <c r="D402" s="17"/>
    </row>
    <row r="403" spans="3:4" x14ac:dyDescent="0.2">
      <c r="C403" s="17"/>
      <c r="D403" s="17"/>
    </row>
    <row r="404" spans="3:4" x14ac:dyDescent="0.2">
      <c r="C404" s="17"/>
      <c r="D404" s="17"/>
    </row>
    <row r="405" spans="3:4" x14ac:dyDescent="0.2">
      <c r="C405" s="17"/>
      <c r="D405" s="17"/>
    </row>
    <row r="406" spans="3:4" x14ac:dyDescent="0.2">
      <c r="C406" s="17"/>
      <c r="D406" s="17"/>
    </row>
    <row r="407" spans="3:4" x14ac:dyDescent="0.2">
      <c r="C407" s="17"/>
      <c r="D407" s="17"/>
    </row>
    <row r="408" spans="3:4" x14ac:dyDescent="0.2">
      <c r="C408" s="17"/>
      <c r="D408" s="17"/>
    </row>
    <row r="409" spans="3:4" x14ac:dyDescent="0.2">
      <c r="C409" s="17"/>
      <c r="D409" s="17"/>
    </row>
    <row r="410" spans="3:4" x14ac:dyDescent="0.2">
      <c r="C410" s="17"/>
      <c r="D410" s="17"/>
    </row>
    <row r="411" spans="3:4" x14ac:dyDescent="0.2">
      <c r="C411" s="17"/>
      <c r="D411" s="17"/>
    </row>
    <row r="412" spans="3:4" x14ac:dyDescent="0.2">
      <c r="C412" s="17"/>
      <c r="D412" s="17"/>
    </row>
    <row r="413" spans="3:4" x14ac:dyDescent="0.2">
      <c r="C413" s="17"/>
      <c r="D413" s="17"/>
    </row>
    <row r="414" spans="3:4" x14ac:dyDescent="0.2">
      <c r="C414" s="17"/>
      <c r="D414" s="17"/>
    </row>
    <row r="415" spans="3:4" x14ac:dyDescent="0.2">
      <c r="C415" s="17"/>
      <c r="D415" s="17"/>
    </row>
    <row r="416" spans="3:4" x14ac:dyDescent="0.2">
      <c r="C416" s="17"/>
      <c r="D416" s="17"/>
    </row>
    <row r="417" spans="3:4" x14ac:dyDescent="0.2">
      <c r="C417" s="17"/>
      <c r="D417" s="17"/>
    </row>
    <row r="418" spans="3:4" x14ac:dyDescent="0.2">
      <c r="C418" s="17"/>
      <c r="D418" s="17"/>
    </row>
    <row r="419" spans="3:4" x14ac:dyDescent="0.2">
      <c r="C419" s="17"/>
      <c r="D419" s="17"/>
    </row>
    <row r="420" spans="3:4" x14ac:dyDescent="0.2">
      <c r="C420" s="17"/>
      <c r="D420" s="17"/>
    </row>
    <row r="421" spans="3:4" x14ac:dyDescent="0.2">
      <c r="C421" s="17"/>
      <c r="D421" s="17"/>
    </row>
    <row r="422" spans="3:4" x14ac:dyDescent="0.2">
      <c r="C422" s="17"/>
      <c r="D422" s="17"/>
    </row>
    <row r="423" spans="3:4" x14ac:dyDescent="0.2">
      <c r="C423" s="17"/>
      <c r="D423" s="17"/>
    </row>
    <row r="424" spans="3:4" x14ac:dyDescent="0.2">
      <c r="C424" s="17"/>
      <c r="D424" s="17"/>
    </row>
    <row r="425" spans="3:4" x14ac:dyDescent="0.2">
      <c r="C425" s="17"/>
      <c r="D425" s="17"/>
    </row>
    <row r="426" spans="3:4" x14ac:dyDescent="0.2">
      <c r="C426" s="17"/>
      <c r="D426" s="17"/>
    </row>
    <row r="427" spans="3:4" x14ac:dyDescent="0.2">
      <c r="C427" s="17"/>
      <c r="D427" s="17"/>
    </row>
    <row r="428" spans="3:4" x14ac:dyDescent="0.2">
      <c r="C428" s="17"/>
      <c r="D428" s="17"/>
    </row>
    <row r="429" spans="3:4" x14ac:dyDescent="0.2">
      <c r="C429" s="17"/>
      <c r="D429" s="17"/>
    </row>
    <row r="430" spans="3:4" x14ac:dyDescent="0.2">
      <c r="C430" s="17"/>
      <c r="D430" s="17"/>
    </row>
    <row r="431" spans="3:4" x14ac:dyDescent="0.2">
      <c r="C431" s="17"/>
      <c r="D431" s="17"/>
    </row>
    <row r="432" spans="3:4" x14ac:dyDescent="0.2">
      <c r="C432" s="17"/>
      <c r="D432" s="17"/>
    </row>
    <row r="433" spans="3:4" x14ac:dyDescent="0.2">
      <c r="C433" s="17"/>
      <c r="D433" s="17"/>
    </row>
    <row r="434" spans="3:4" x14ac:dyDescent="0.2">
      <c r="C434" s="17"/>
      <c r="D434" s="17"/>
    </row>
    <row r="435" spans="3:4" x14ac:dyDescent="0.2">
      <c r="C435" s="17"/>
      <c r="D435" s="17"/>
    </row>
    <row r="436" spans="3:4" x14ac:dyDescent="0.2">
      <c r="C436" s="17"/>
      <c r="D436" s="17"/>
    </row>
    <row r="437" spans="3:4" x14ac:dyDescent="0.2">
      <c r="C437" s="17"/>
      <c r="D437" s="17"/>
    </row>
    <row r="438" spans="3:4" x14ac:dyDescent="0.2">
      <c r="C438" s="17"/>
      <c r="D438" s="17"/>
    </row>
    <row r="439" spans="3:4" x14ac:dyDescent="0.2">
      <c r="C439" s="17"/>
      <c r="D439" s="17"/>
    </row>
    <row r="440" spans="3:4" x14ac:dyDescent="0.2">
      <c r="C440" s="17"/>
      <c r="D440" s="17"/>
    </row>
    <row r="441" spans="3:4" x14ac:dyDescent="0.2">
      <c r="C441" s="17"/>
      <c r="D441" s="17"/>
    </row>
    <row r="442" spans="3:4" x14ac:dyDescent="0.2">
      <c r="C442" s="17"/>
      <c r="D442" s="17"/>
    </row>
    <row r="443" spans="3:4" x14ac:dyDescent="0.2">
      <c r="C443" s="17"/>
      <c r="D443" s="17"/>
    </row>
    <row r="444" spans="3:4" x14ac:dyDescent="0.2">
      <c r="C444" s="17"/>
      <c r="D444" s="17"/>
    </row>
    <row r="445" spans="3:4" x14ac:dyDescent="0.2">
      <c r="C445" s="17"/>
      <c r="D445" s="17"/>
    </row>
    <row r="446" spans="3:4" x14ac:dyDescent="0.2">
      <c r="C446" s="17"/>
      <c r="D446" s="17"/>
    </row>
    <row r="447" spans="3:4" x14ac:dyDescent="0.2">
      <c r="C447" s="17"/>
      <c r="D447" s="17"/>
    </row>
    <row r="448" spans="3:4" x14ac:dyDescent="0.2">
      <c r="C448" s="17"/>
      <c r="D448" s="17"/>
    </row>
    <row r="449" spans="3:4" x14ac:dyDescent="0.2">
      <c r="C449" s="17"/>
      <c r="D449" s="17"/>
    </row>
    <row r="450" spans="3:4" x14ac:dyDescent="0.2">
      <c r="C450" s="17"/>
      <c r="D450" s="17"/>
    </row>
    <row r="451" spans="3:4" x14ac:dyDescent="0.2">
      <c r="C451" s="17"/>
      <c r="D451" s="17"/>
    </row>
    <row r="452" spans="3:4" x14ac:dyDescent="0.2">
      <c r="C452" s="17"/>
      <c r="D452" s="17"/>
    </row>
    <row r="453" spans="3:4" x14ac:dyDescent="0.2">
      <c r="C453" s="17"/>
      <c r="D453" s="17"/>
    </row>
    <row r="454" spans="3:4" x14ac:dyDescent="0.2">
      <c r="C454" s="17"/>
      <c r="D454" s="17"/>
    </row>
    <row r="455" spans="3:4" x14ac:dyDescent="0.2">
      <c r="C455" s="17"/>
      <c r="D455" s="17"/>
    </row>
    <row r="456" spans="3:4" x14ac:dyDescent="0.2">
      <c r="C456" s="17"/>
      <c r="D456" s="17"/>
    </row>
    <row r="457" spans="3:4" x14ac:dyDescent="0.2">
      <c r="C457" s="17"/>
      <c r="D457" s="17"/>
    </row>
    <row r="458" spans="3:4" x14ac:dyDescent="0.2">
      <c r="C458" s="17"/>
      <c r="D458" s="17"/>
    </row>
    <row r="459" spans="3:4" x14ac:dyDescent="0.2">
      <c r="C459" s="17"/>
      <c r="D459" s="17"/>
    </row>
    <row r="460" spans="3:4" x14ac:dyDescent="0.2">
      <c r="C460" s="17"/>
      <c r="D460" s="17"/>
    </row>
    <row r="461" spans="3:4" x14ac:dyDescent="0.2">
      <c r="C461" s="17"/>
      <c r="D461" s="17"/>
    </row>
    <row r="462" spans="3:4" x14ac:dyDescent="0.2">
      <c r="C462" s="17"/>
      <c r="D462" s="17"/>
    </row>
    <row r="463" spans="3:4" x14ac:dyDescent="0.2">
      <c r="C463" s="17"/>
      <c r="D463" s="17"/>
    </row>
    <row r="464" spans="3:4" x14ac:dyDescent="0.2">
      <c r="C464" s="17"/>
      <c r="D464" s="17"/>
    </row>
    <row r="465" spans="3:4" x14ac:dyDescent="0.2">
      <c r="C465" s="17"/>
      <c r="D465" s="17"/>
    </row>
    <row r="466" spans="3:4" x14ac:dyDescent="0.2">
      <c r="C466" s="17"/>
      <c r="D466" s="17"/>
    </row>
    <row r="467" spans="3:4" x14ac:dyDescent="0.2">
      <c r="C467" s="17"/>
      <c r="D467" s="17"/>
    </row>
    <row r="468" spans="3:4" x14ac:dyDescent="0.2">
      <c r="C468" s="17"/>
      <c r="D468" s="17"/>
    </row>
    <row r="469" spans="3:4" x14ac:dyDescent="0.2">
      <c r="C469" s="17"/>
      <c r="D469" s="17"/>
    </row>
    <row r="470" spans="3:4" x14ac:dyDescent="0.2">
      <c r="C470" s="17"/>
      <c r="D470" s="17"/>
    </row>
    <row r="471" spans="3:4" x14ac:dyDescent="0.2">
      <c r="C471" s="17"/>
      <c r="D471" s="17"/>
    </row>
    <row r="472" spans="3:4" x14ac:dyDescent="0.2">
      <c r="C472" s="17"/>
      <c r="D472" s="17"/>
    </row>
    <row r="473" spans="3:4" x14ac:dyDescent="0.2">
      <c r="C473" s="17"/>
      <c r="D473" s="17"/>
    </row>
    <row r="474" spans="3:4" x14ac:dyDescent="0.2">
      <c r="C474" s="17"/>
      <c r="D474" s="17"/>
    </row>
    <row r="475" spans="3:4" x14ac:dyDescent="0.2">
      <c r="C475" s="17"/>
      <c r="D475" s="17"/>
    </row>
    <row r="476" spans="3:4" x14ac:dyDescent="0.2">
      <c r="C476" s="17"/>
      <c r="D476" s="17"/>
    </row>
    <row r="477" spans="3:4" x14ac:dyDescent="0.2">
      <c r="C477" s="17"/>
      <c r="D477" s="17"/>
    </row>
    <row r="478" spans="3:4" x14ac:dyDescent="0.2">
      <c r="C478" s="17"/>
      <c r="D478" s="17"/>
    </row>
    <row r="479" spans="3:4" x14ac:dyDescent="0.2">
      <c r="C479" s="17"/>
      <c r="D479" s="17"/>
    </row>
    <row r="480" spans="3:4" x14ac:dyDescent="0.2">
      <c r="C480" s="17"/>
      <c r="D480" s="17"/>
    </row>
    <row r="481" spans="3:4" x14ac:dyDescent="0.2">
      <c r="C481" s="17"/>
      <c r="D481" s="17"/>
    </row>
    <row r="482" spans="3:4" x14ac:dyDescent="0.2">
      <c r="C482" s="17"/>
      <c r="D482" s="17"/>
    </row>
    <row r="483" spans="3:4" x14ac:dyDescent="0.2">
      <c r="C483" s="17"/>
      <c r="D483" s="17"/>
    </row>
    <row r="484" spans="3:4" x14ac:dyDescent="0.2">
      <c r="C484" s="17"/>
      <c r="D484" s="17"/>
    </row>
    <row r="485" spans="3:4" x14ac:dyDescent="0.2">
      <c r="C485" s="17"/>
      <c r="D485" s="17"/>
    </row>
    <row r="486" spans="3:4" x14ac:dyDescent="0.2">
      <c r="C486" s="17"/>
      <c r="D486" s="17"/>
    </row>
    <row r="487" spans="3:4" x14ac:dyDescent="0.2">
      <c r="C487" s="17"/>
      <c r="D487" s="17"/>
    </row>
    <row r="488" spans="3:4" x14ac:dyDescent="0.2">
      <c r="C488" s="17"/>
      <c r="D488" s="17"/>
    </row>
    <row r="489" spans="3:4" x14ac:dyDescent="0.2">
      <c r="C489" s="17"/>
      <c r="D489" s="17"/>
    </row>
    <row r="490" spans="3:4" x14ac:dyDescent="0.2">
      <c r="C490" s="17"/>
      <c r="D490" s="17"/>
    </row>
    <row r="491" spans="3:4" x14ac:dyDescent="0.2">
      <c r="C491" s="17"/>
      <c r="D491" s="17"/>
    </row>
    <row r="492" spans="3:4" x14ac:dyDescent="0.2">
      <c r="C492" s="17"/>
      <c r="D492" s="17"/>
    </row>
    <row r="493" spans="3:4" x14ac:dyDescent="0.2">
      <c r="C493" s="17"/>
      <c r="D493" s="17"/>
    </row>
    <row r="494" spans="3:4" x14ac:dyDescent="0.2">
      <c r="C494" s="17"/>
      <c r="D494" s="17"/>
    </row>
    <row r="495" spans="3:4" x14ac:dyDescent="0.2">
      <c r="C495" s="17"/>
      <c r="D495" s="17"/>
    </row>
    <row r="496" spans="3:4" x14ac:dyDescent="0.2">
      <c r="C496" s="17"/>
      <c r="D496" s="17"/>
    </row>
    <row r="497" spans="3:4" x14ac:dyDescent="0.2">
      <c r="C497" s="17"/>
      <c r="D497" s="17"/>
    </row>
    <row r="498" spans="3:4" x14ac:dyDescent="0.2">
      <c r="C498" s="17"/>
      <c r="D498" s="17"/>
    </row>
    <row r="499" spans="3:4" x14ac:dyDescent="0.2">
      <c r="C499" s="17"/>
      <c r="D499" s="17"/>
    </row>
    <row r="500" spans="3:4" x14ac:dyDescent="0.2">
      <c r="C500" s="17"/>
      <c r="D500" s="17"/>
    </row>
    <row r="501" spans="3:4" x14ac:dyDescent="0.2">
      <c r="C501" s="17"/>
      <c r="D501" s="17"/>
    </row>
    <row r="502" spans="3:4" x14ac:dyDescent="0.2">
      <c r="C502" s="17"/>
      <c r="D502" s="17"/>
    </row>
    <row r="503" spans="3:4" x14ac:dyDescent="0.2">
      <c r="C503" s="17"/>
      <c r="D503" s="17"/>
    </row>
    <row r="504" spans="3:4" x14ac:dyDescent="0.2">
      <c r="C504" s="17"/>
      <c r="D504" s="17"/>
    </row>
    <row r="505" spans="3:4" x14ac:dyDescent="0.2">
      <c r="C505" s="17"/>
      <c r="D505" s="17"/>
    </row>
    <row r="506" spans="3:4" x14ac:dyDescent="0.2">
      <c r="C506" s="17"/>
      <c r="D506" s="17"/>
    </row>
    <row r="507" spans="3:4" x14ac:dyDescent="0.2">
      <c r="C507" s="17"/>
      <c r="D507" s="17"/>
    </row>
    <row r="508" spans="3:4" x14ac:dyDescent="0.2">
      <c r="C508" s="17"/>
      <c r="D508" s="17"/>
    </row>
    <row r="509" spans="3:4" x14ac:dyDescent="0.2">
      <c r="C509" s="17"/>
      <c r="D509" s="17"/>
    </row>
    <row r="510" spans="3:4" x14ac:dyDescent="0.2">
      <c r="C510" s="17"/>
      <c r="D510" s="17"/>
    </row>
    <row r="511" spans="3:4" x14ac:dyDescent="0.2">
      <c r="C511" s="17"/>
      <c r="D511" s="17"/>
    </row>
    <row r="512" spans="3:4" x14ac:dyDescent="0.2">
      <c r="C512" s="17"/>
      <c r="D512" s="17"/>
    </row>
    <row r="513" spans="3:4" x14ac:dyDescent="0.2">
      <c r="C513" s="17"/>
      <c r="D513" s="17"/>
    </row>
    <row r="514" spans="3:4" x14ac:dyDescent="0.2">
      <c r="C514" s="17"/>
      <c r="D514" s="17"/>
    </row>
    <row r="515" spans="3:4" x14ac:dyDescent="0.2">
      <c r="C515" s="17"/>
      <c r="D515" s="17"/>
    </row>
    <row r="516" spans="3:4" x14ac:dyDescent="0.2">
      <c r="C516" s="17"/>
      <c r="D516" s="17"/>
    </row>
    <row r="517" spans="3:4" x14ac:dyDescent="0.2">
      <c r="C517" s="17"/>
      <c r="D517" s="17"/>
    </row>
    <row r="518" spans="3:4" x14ac:dyDescent="0.2">
      <c r="C518" s="17"/>
      <c r="D518" s="17"/>
    </row>
    <row r="519" spans="3:4" x14ac:dyDescent="0.2">
      <c r="C519" s="17"/>
      <c r="D519" s="17"/>
    </row>
    <row r="520" spans="3:4" x14ac:dyDescent="0.2">
      <c r="C520" s="17"/>
      <c r="D520" s="17"/>
    </row>
    <row r="521" spans="3:4" x14ac:dyDescent="0.2">
      <c r="C521" s="17"/>
      <c r="D521" s="17"/>
    </row>
    <row r="522" spans="3:4" x14ac:dyDescent="0.2">
      <c r="C522" s="17"/>
      <c r="D522" s="17"/>
    </row>
    <row r="523" spans="3:4" x14ac:dyDescent="0.2">
      <c r="C523" s="17"/>
      <c r="D523" s="17"/>
    </row>
    <row r="524" spans="3:4" x14ac:dyDescent="0.2">
      <c r="C524" s="17"/>
      <c r="D524" s="17"/>
    </row>
    <row r="525" spans="3:4" x14ac:dyDescent="0.2">
      <c r="C525" s="17"/>
      <c r="D525" s="17"/>
    </row>
    <row r="526" spans="3:4" x14ac:dyDescent="0.2">
      <c r="C526" s="17"/>
      <c r="D526" s="17"/>
    </row>
    <row r="527" spans="3:4" x14ac:dyDescent="0.2">
      <c r="C527" s="17"/>
      <c r="D527" s="17"/>
    </row>
    <row r="528" spans="3:4" x14ac:dyDescent="0.2">
      <c r="C528" s="17"/>
      <c r="D528" s="17"/>
    </row>
    <row r="529" spans="3:4" x14ac:dyDescent="0.2">
      <c r="C529" s="17"/>
      <c r="D529" s="17"/>
    </row>
    <row r="530" spans="3:4" x14ac:dyDescent="0.2">
      <c r="C530" s="17"/>
      <c r="D530" s="17"/>
    </row>
    <row r="531" spans="3:4" x14ac:dyDescent="0.2">
      <c r="C531" s="17"/>
      <c r="D531" s="17"/>
    </row>
    <row r="532" spans="3:4" x14ac:dyDescent="0.2">
      <c r="C532" s="17"/>
      <c r="D532" s="17"/>
    </row>
    <row r="533" spans="3:4" x14ac:dyDescent="0.2">
      <c r="C533" s="17"/>
      <c r="D533" s="17"/>
    </row>
    <row r="534" spans="3:4" x14ac:dyDescent="0.2">
      <c r="C534" s="17"/>
      <c r="D534" s="17"/>
    </row>
    <row r="535" spans="3:4" x14ac:dyDescent="0.2">
      <c r="C535" s="17"/>
      <c r="D535" s="17"/>
    </row>
    <row r="536" spans="3:4" x14ac:dyDescent="0.2">
      <c r="C536" s="17"/>
      <c r="D536" s="17"/>
    </row>
    <row r="537" spans="3:4" x14ac:dyDescent="0.2">
      <c r="C537" s="17"/>
      <c r="D537" s="17"/>
    </row>
    <row r="538" spans="3:4" x14ac:dyDescent="0.2">
      <c r="C538" s="17"/>
      <c r="D538" s="17"/>
    </row>
    <row r="539" spans="3:4" x14ac:dyDescent="0.2">
      <c r="C539" s="17"/>
      <c r="D539" s="17"/>
    </row>
    <row r="540" spans="3:4" x14ac:dyDescent="0.2">
      <c r="C540" s="17"/>
      <c r="D540" s="17"/>
    </row>
    <row r="541" spans="3:4" x14ac:dyDescent="0.2">
      <c r="C541" s="17"/>
      <c r="D541" s="17"/>
    </row>
    <row r="542" spans="3:4" x14ac:dyDescent="0.2">
      <c r="C542" s="17"/>
      <c r="D542" s="17"/>
    </row>
    <row r="543" spans="3:4" x14ac:dyDescent="0.2">
      <c r="C543" s="17"/>
      <c r="D543" s="17"/>
    </row>
    <row r="544" spans="3:4" x14ac:dyDescent="0.2">
      <c r="C544" s="17"/>
      <c r="D544" s="17"/>
    </row>
    <row r="545" spans="3:4" x14ac:dyDescent="0.2">
      <c r="C545" s="17"/>
      <c r="D545" s="17"/>
    </row>
    <row r="546" spans="3:4" x14ac:dyDescent="0.2">
      <c r="C546" s="17"/>
      <c r="D546" s="17"/>
    </row>
    <row r="547" spans="3:4" x14ac:dyDescent="0.2">
      <c r="C547" s="17"/>
      <c r="D547" s="17"/>
    </row>
    <row r="548" spans="3:4" x14ac:dyDescent="0.2">
      <c r="C548" s="17"/>
      <c r="D548" s="17"/>
    </row>
    <row r="549" spans="3:4" x14ac:dyDescent="0.2">
      <c r="C549" s="17"/>
      <c r="D549" s="17"/>
    </row>
    <row r="550" spans="3:4" x14ac:dyDescent="0.2">
      <c r="C550" s="17"/>
      <c r="D550" s="17"/>
    </row>
    <row r="551" spans="3:4" x14ac:dyDescent="0.2">
      <c r="C551" s="17"/>
      <c r="D551" s="17"/>
    </row>
    <row r="552" spans="3:4" x14ac:dyDescent="0.2">
      <c r="C552" s="17"/>
      <c r="D552" s="17"/>
    </row>
    <row r="553" spans="3:4" x14ac:dyDescent="0.2">
      <c r="C553" s="17"/>
      <c r="D553" s="17"/>
    </row>
    <row r="554" spans="3:4" x14ac:dyDescent="0.2">
      <c r="C554" s="17"/>
      <c r="D554" s="17"/>
    </row>
    <row r="555" spans="3:4" x14ac:dyDescent="0.2">
      <c r="C555" s="17"/>
      <c r="D555" s="17"/>
    </row>
    <row r="556" spans="3:4" x14ac:dyDescent="0.2">
      <c r="C556" s="17"/>
      <c r="D556" s="17"/>
    </row>
    <row r="557" spans="3:4" x14ac:dyDescent="0.2">
      <c r="C557" s="17"/>
      <c r="D557" s="17"/>
    </row>
    <row r="558" spans="3:4" x14ac:dyDescent="0.2">
      <c r="C558" s="17"/>
      <c r="D558" s="17"/>
    </row>
    <row r="559" spans="3:4" x14ac:dyDescent="0.2">
      <c r="C559" s="17"/>
      <c r="D559" s="17"/>
    </row>
    <row r="560" spans="3:4" x14ac:dyDescent="0.2">
      <c r="C560" s="17"/>
      <c r="D560" s="17"/>
    </row>
    <row r="561" spans="3:4" x14ac:dyDescent="0.2">
      <c r="C561" s="17"/>
      <c r="D561" s="17"/>
    </row>
    <row r="562" spans="3:4" x14ac:dyDescent="0.2">
      <c r="C562" s="17"/>
      <c r="D562" s="17"/>
    </row>
    <row r="563" spans="3:4" x14ac:dyDescent="0.2">
      <c r="C563" s="17"/>
      <c r="D563" s="17"/>
    </row>
    <row r="564" spans="3:4" x14ac:dyDescent="0.2">
      <c r="C564" s="17"/>
      <c r="D564" s="17"/>
    </row>
    <row r="565" spans="3:4" x14ac:dyDescent="0.2">
      <c r="C565" s="17"/>
      <c r="D565" s="17"/>
    </row>
    <row r="566" spans="3:4" x14ac:dyDescent="0.2">
      <c r="C566" s="17"/>
      <c r="D566" s="17"/>
    </row>
    <row r="567" spans="3:4" x14ac:dyDescent="0.2">
      <c r="C567" s="17"/>
      <c r="D567" s="17"/>
    </row>
    <row r="568" spans="3:4" x14ac:dyDescent="0.2">
      <c r="C568" s="17"/>
      <c r="D568" s="17"/>
    </row>
    <row r="569" spans="3:4" x14ac:dyDescent="0.2">
      <c r="C569" s="17"/>
      <c r="D569" s="17"/>
    </row>
    <row r="570" spans="3:4" x14ac:dyDescent="0.2">
      <c r="C570" s="17"/>
      <c r="D570" s="17"/>
    </row>
    <row r="571" spans="3:4" x14ac:dyDescent="0.2">
      <c r="C571" s="17"/>
      <c r="D571" s="17"/>
    </row>
    <row r="572" spans="3:4" x14ac:dyDescent="0.2">
      <c r="C572" s="17"/>
      <c r="D572" s="17"/>
    </row>
    <row r="573" spans="3:4" x14ac:dyDescent="0.2">
      <c r="C573" s="17"/>
      <c r="D573" s="17"/>
    </row>
    <row r="574" spans="3:4" x14ac:dyDescent="0.2">
      <c r="C574" s="17"/>
      <c r="D574" s="17"/>
    </row>
    <row r="575" spans="3:4" x14ac:dyDescent="0.2">
      <c r="C575" s="17"/>
      <c r="D575" s="17"/>
    </row>
    <row r="576" spans="3:4" x14ac:dyDescent="0.2">
      <c r="C576" s="17"/>
      <c r="D576" s="17"/>
    </row>
    <row r="577" spans="3:4" x14ac:dyDescent="0.2">
      <c r="C577" s="17"/>
      <c r="D577" s="17"/>
    </row>
    <row r="578" spans="3:4" x14ac:dyDescent="0.2">
      <c r="C578" s="17"/>
      <c r="D578" s="17"/>
    </row>
    <row r="579" spans="3:4" x14ac:dyDescent="0.2">
      <c r="C579" s="17"/>
      <c r="D579" s="17"/>
    </row>
    <row r="580" spans="3:4" x14ac:dyDescent="0.2">
      <c r="C580" s="17"/>
      <c r="D580" s="17"/>
    </row>
    <row r="581" spans="3:4" x14ac:dyDescent="0.2">
      <c r="C581" s="17"/>
      <c r="D581" s="17"/>
    </row>
    <row r="582" spans="3:4" x14ac:dyDescent="0.2">
      <c r="C582" s="17"/>
      <c r="D582" s="17"/>
    </row>
    <row r="583" spans="3:4" x14ac:dyDescent="0.2">
      <c r="C583" s="17"/>
      <c r="D583" s="17"/>
    </row>
    <row r="584" spans="3:4" x14ac:dyDescent="0.2">
      <c r="C584" s="17"/>
      <c r="D584" s="17"/>
    </row>
    <row r="585" spans="3:4" x14ac:dyDescent="0.2">
      <c r="C585" s="17"/>
      <c r="D585" s="17"/>
    </row>
    <row r="586" spans="3:4" x14ac:dyDescent="0.2">
      <c r="C586" s="17"/>
      <c r="D586" s="17"/>
    </row>
    <row r="587" spans="3:4" x14ac:dyDescent="0.2">
      <c r="C587" s="17"/>
      <c r="D587" s="17"/>
    </row>
    <row r="588" spans="3:4" x14ac:dyDescent="0.2">
      <c r="C588" s="17"/>
      <c r="D588" s="17"/>
    </row>
    <row r="589" spans="3:4" x14ac:dyDescent="0.2">
      <c r="C589" s="17"/>
      <c r="D589" s="17"/>
    </row>
    <row r="590" spans="3:4" x14ac:dyDescent="0.2">
      <c r="C590" s="17"/>
      <c r="D590" s="17"/>
    </row>
    <row r="591" spans="3:4" x14ac:dyDescent="0.2">
      <c r="C591" s="17"/>
      <c r="D591" s="17"/>
    </row>
    <row r="592" spans="3:4" x14ac:dyDescent="0.2">
      <c r="C592" s="17"/>
      <c r="D592" s="17"/>
    </row>
    <row r="593" spans="3:4" x14ac:dyDescent="0.2">
      <c r="C593" s="17"/>
      <c r="D593" s="17"/>
    </row>
    <row r="594" spans="3:4" x14ac:dyDescent="0.2">
      <c r="C594" s="17"/>
      <c r="D594" s="17"/>
    </row>
    <row r="595" spans="3:4" x14ac:dyDescent="0.2">
      <c r="C595" s="17"/>
      <c r="D595" s="17"/>
    </row>
    <row r="596" spans="3:4" x14ac:dyDescent="0.2">
      <c r="C596" s="17"/>
      <c r="D596" s="17"/>
    </row>
    <row r="597" spans="3:4" x14ac:dyDescent="0.2">
      <c r="C597" s="17"/>
      <c r="D597" s="17"/>
    </row>
    <row r="598" spans="3:4" x14ac:dyDescent="0.2">
      <c r="C598" s="17"/>
      <c r="D598" s="17"/>
    </row>
    <row r="599" spans="3:4" x14ac:dyDescent="0.2">
      <c r="C599" s="17"/>
      <c r="D599" s="17"/>
    </row>
    <row r="600" spans="3:4" x14ac:dyDescent="0.2">
      <c r="C600" s="17"/>
      <c r="D600" s="17"/>
    </row>
    <row r="601" spans="3:4" x14ac:dyDescent="0.2">
      <c r="C601" s="17"/>
      <c r="D601" s="17"/>
    </row>
    <row r="602" spans="3:4" x14ac:dyDescent="0.2">
      <c r="C602" s="17"/>
      <c r="D602" s="17"/>
    </row>
    <row r="603" spans="3:4" x14ac:dyDescent="0.2">
      <c r="C603" s="17"/>
      <c r="D603" s="17"/>
    </row>
    <row r="604" spans="3:4" x14ac:dyDescent="0.2">
      <c r="C604" s="17"/>
      <c r="D604" s="17"/>
    </row>
    <row r="605" spans="3:4" x14ac:dyDescent="0.2">
      <c r="C605" s="17"/>
      <c r="D605" s="17"/>
    </row>
    <row r="606" spans="3:4" x14ac:dyDescent="0.2">
      <c r="C606" s="17"/>
      <c r="D606" s="17"/>
    </row>
    <row r="607" spans="3:4" x14ac:dyDescent="0.2">
      <c r="C607" s="17"/>
      <c r="D607" s="17"/>
    </row>
    <row r="608" spans="3:4" x14ac:dyDescent="0.2">
      <c r="C608" s="17"/>
      <c r="D608" s="17"/>
    </row>
    <row r="609" spans="3:4" x14ac:dyDescent="0.2">
      <c r="C609" s="17"/>
      <c r="D609" s="17"/>
    </row>
    <row r="610" spans="3:4" x14ac:dyDescent="0.2">
      <c r="C610" s="17"/>
      <c r="D610" s="17"/>
    </row>
    <row r="611" spans="3:4" x14ac:dyDescent="0.2">
      <c r="C611" s="17"/>
      <c r="D611" s="17"/>
    </row>
    <row r="612" spans="3:4" x14ac:dyDescent="0.2">
      <c r="C612" s="17"/>
      <c r="D612" s="17"/>
    </row>
    <row r="613" spans="3:4" x14ac:dyDescent="0.2">
      <c r="C613" s="17"/>
      <c r="D613" s="17"/>
    </row>
    <row r="614" spans="3:4" x14ac:dyDescent="0.2">
      <c r="C614" s="17"/>
      <c r="D614" s="17"/>
    </row>
    <row r="615" spans="3:4" x14ac:dyDescent="0.2">
      <c r="C615" s="17"/>
      <c r="D615" s="17"/>
    </row>
    <row r="616" spans="3:4" x14ac:dyDescent="0.2">
      <c r="C616" s="17"/>
      <c r="D616" s="17"/>
    </row>
    <row r="617" spans="3:4" x14ac:dyDescent="0.2">
      <c r="C617" s="17"/>
      <c r="D617" s="17"/>
    </row>
    <row r="618" spans="3:4" x14ac:dyDescent="0.2">
      <c r="C618" s="17"/>
      <c r="D618" s="17"/>
    </row>
    <row r="619" spans="3:4" x14ac:dyDescent="0.2">
      <c r="C619" s="17"/>
      <c r="D619" s="17"/>
    </row>
    <row r="620" spans="3:4" x14ac:dyDescent="0.2">
      <c r="C620" s="17"/>
      <c r="D620" s="17"/>
    </row>
    <row r="621" spans="3:4" x14ac:dyDescent="0.2">
      <c r="C621" s="17"/>
      <c r="D621" s="17"/>
    </row>
    <row r="622" spans="3:4" x14ac:dyDescent="0.2">
      <c r="C622" s="17"/>
      <c r="D622" s="17"/>
    </row>
    <row r="623" spans="3:4" x14ac:dyDescent="0.2">
      <c r="C623" s="17"/>
      <c r="D623" s="17"/>
    </row>
    <row r="624" spans="3:4" x14ac:dyDescent="0.2">
      <c r="C624" s="17"/>
      <c r="D624" s="17"/>
    </row>
    <row r="625" spans="3:4" x14ac:dyDescent="0.2">
      <c r="C625" s="17"/>
      <c r="D625" s="17"/>
    </row>
    <row r="626" spans="3:4" x14ac:dyDescent="0.2">
      <c r="C626" s="17"/>
      <c r="D626" s="17"/>
    </row>
    <row r="627" spans="3:4" x14ac:dyDescent="0.2">
      <c r="C627" s="17"/>
      <c r="D627" s="17"/>
    </row>
    <row r="628" spans="3:4" x14ac:dyDescent="0.2">
      <c r="C628" s="17"/>
      <c r="D628" s="17"/>
    </row>
    <row r="629" spans="3:4" x14ac:dyDescent="0.2">
      <c r="C629" s="17"/>
      <c r="D629" s="17"/>
    </row>
    <row r="630" spans="3:4" x14ac:dyDescent="0.2">
      <c r="C630" s="17"/>
      <c r="D630" s="17"/>
    </row>
    <row r="631" spans="3:4" x14ac:dyDescent="0.2">
      <c r="C631" s="17"/>
      <c r="D631" s="17"/>
    </row>
    <row r="632" spans="3:4" x14ac:dyDescent="0.2">
      <c r="C632" s="17"/>
      <c r="D632" s="17"/>
    </row>
    <row r="633" spans="3:4" x14ac:dyDescent="0.2">
      <c r="C633" s="17"/>
      <c r="D633" s="17"/>
    </row>
    <row r="634" spans="3:4" x14ac:dyDescent="0.2">
      <c r="C634" s="17"/>
      <c r="D634" s="17"/>
    </row>
    <row r="635" spans="3:4" x14ac:dyDescent="0.2">
      <c r="C635" s="17"/>
      <c r="D635" s="17"/>
    </row>
    <row r="636" spans="3:4" x14ac:dyDescent="0.2">
      <c r="C636" s="17"/>
      <c r="D636" s="17"/>
    </row>
    <row r="637" spans="3:4" x14ac:dyDescent="0.2">
      <c r="C637" s="17"/>
      <c r="D637" s="17"/>
    </row>
    <row r="638" spans="3:4" x14ac:dyDescent="0.2">
      <c r="C638" s="17"/>
      <c r="D638" s="17"/>
    </row>
    <row r="639" spans="3:4" x14ac:dyDescent="0.2">
      <c r="C639" s="17"/>
      <c r="D639" s="17"/>
    </row>
    <row r="640" spans="3:4" x14ac:dyDescent="0.2">
      <c r="C640" s="17"/>
      <c r="D640" s="17"/>
    </row>
    <row r="641" spans="3:4" x14ac:dyDescent="0.2">
      <c r="C641" s="17"/>
      <c r="D641" s="17"/>
    </row>
    <row r="642" spans="3:4" x14ac:dyDescent="0.2">
      <c r="C642" s="17"/>
      <c r="D642" s="17"/>
    </row>
    <row r="643" spans="3:4" x14ac:dyDescent="0.2">
      <c r="C643" s="17"/>
      <c r="D643" s="17"/>
    </row>
    <row r="644" spans="3:4" x14ac:dyDescent="0.2">
      <c r="C644" s="17"/>
      <c r="D644" s="17"/>
    </row>
    <row r="645" spans="3:4" x14ac:dyDescent="0.2">
      <c r="C645" s="17"/>
      <c r="D645" s="17"/>
    </row>
    <row r="646" spans="3:4" x14ac:dyDescent="0.2">
      <c r="C646" s="17"/>
      <c r="D646" s="17"/>
    </row>
    <row r="647" spans="3:4" x14ac:dyDescent="0.2">
      <c r="C647" s="17"/>
      <c r="D647" s="17"/>
    </row>
    <row r="648" spans="3:4" x14ac:dyDescent="0.2">
      <c r="C648" s="17"/>
      <c r="D648" s="17"/>
    </row>
    <row r="649" spans="3:4" x14ac:dyDescent="0.2">
      <c r="C649" s="17"/>
      <c r="D649" s="17"/>
    </row>
    <row r="650" spans="3:4" x14ac:dyDescent="0.2">
      <c r="C650" s="17"/>
      <c r="D650" s="17"/>
    </row>
    <row r="651" spans="3:4" x14ac:dyDescent="0.2">
      <c r="C651" s="17"/>
      <c r="D651" s="17"/>
    </row>
    <row r="652" spans="3:4" x14ac:dyDescent="0.2">
      <c r="C652" s="17"/>
      <c r="D652" s="17"/>
    </row>
    <row r="653" spans="3:4" x14ac:dyDescent="0.2">
      <c r="C653" s="17"/>
      <c r="D653" s="17"/>
    </row>
    <row r="654" spans="3:4" x14ac:dyDescent="0.2">
      <c r="C654" s="17"/>
      <c r="D654" s="17"/>
    </row>
    <row r="655" spans="3:4" x14ac:dyDescent="0.2">
      <c r="C655" s="17"/>
      <c r="D655" s="17"/>
    </row>
    <row r="656" spans="3:4" x14ac:dyDescent="0.2">
      <c r="C656" s="17"/>
      <c r="D656" s="17"/>
    </row>
    <row r="657" spans="3:4" x14ac:dyDescent="0.2">
      <c r="C657" s="17"/>
      <c r="D657" s="17"/>
    </row>
    <row r="658" spans="3:4" x14ac:dyDescent="0.2">
      <c r="C658" s="17"/>
      <c r="D658" s="17"/>
    </row>
    <row r="659" spans="3:4" x14ac:dyDescent="0.2">
      <c r="C659" s="17"/>
      <c r="D659" s="17"/>
    </row>
    <row r="660" spans="3:4" x14ac:dyDescent="0.2">
      <c r="C660" s="17"/>
      <c r="D660" s="17"/>
    </row>
    <row r="661" spans="3:4" x14ac:dyDescent="0.2">
      <c r="C661" s="17"/>
      <c r="D661" s="17"/>
    </row>
    <row r="662" spans="3:4" x14ac:dyDescent="0.2">
      <c r="C662" s="17"/>
      <c r="D662" s="17"/>
    </row>
    <row r="663" spans="3:4" x14ac:dyDescent="0.2">
      <c r="C663" s="17"/>
      <c r="D663" s="17"/>
    </row>
    <row r="664" spans="3:4" x14ac:dyDescent="0.2">
      <c r="C664" s="17"/>
      <c r="D664" s="17"/>
    </row>
    <row r="665" spans="3:4" x14ac:dyDescent="0.2">
      <c r="C665" s="17"/>
      <c r="D665" s="17"/>
    </row>
    <row r="666" spans="3:4" x14ac:dyDescent="0.2">
      <c r="C666" s="17"/>
      <c r="D666" s="17"/>
    </row>
    <row r="667" spans="3:4" x14ac:dyDescent="0.2">
      <c r="C667" s="17"/>
      <c r="D667" s="17"/>
    </row>
    <row r="668" spans="3:4" x14ac:dyDescent="0.2">
      <c r="C668" s="17"/>
      <c r="D668" s="17"/>
    </row>
    <row r="669" spans="3:4" x14ac:dyDescent="0.2">
      <c r="C669" s="17"/>
      <c r="D669" s="17"/>
    </row>
    <row r="670" spans="3:4" x14ac:dyDescent="0.2">
      <c r="C670" s="17"/>
      <c r="D670" s="17"/>
    </row>
    <row r="671" spans="3:4" x14ac:dyDescent="0.2">
      <c r="C671" s="17"/>
      <c r="D671" s="17"/>
    </row>
    <row r="672" spans="3:4" x14ac:dyDescent="0.2">
      <c r="C672" s="17"/>
      <c r="D672" s="17"/>
    </row>
    <row r="673" spans="3:4" x14ac:dyDescent="0.2">
      <c r="C673" s="17"/>
      <c r="D673" s="17"/>
    </row>
    <row r="674" spans="3:4" x14ac:dyDescent="0.2">
      <c r="C674" s="17"/>
      <c r="D674" s="17"/>
    </row>
    <row r="675" spans="3:4" x14ac:dyDescent="0.2">
      <c r="C675" s="17"/>
      <c r="D675" s="17"/>
    </row>
    <row r="676" spans="3:4" x14ac:dyDescent="0.2">
      <c r="C676" s="17"/>
      <c r="D676" s="17"/>
    </row>
    <row r="677" spans="3:4" x14ac:dyDescent="0.2">
      <c r="C677" s="17"/>
      <c r="D677" s="17"/>
    </row>
    <row r="678" spans="3:4" x14ac:dyDescent="0.2">
      <c r="C678" s="17"/>
      <c r="D678" s="17"/>
    </row>
    <row r="679" spans="3:4" x14ac:dyDescent="0.2">
      <c r="C679" s="17"/>
      <c r="D679" s="17"/>
    </row>
    <row r="680" spans="3:4" x14ac:dyDescent="0.2">
      <c r="C680" s="17"/>
      <c r="D680" s="17"/>
    </row>
    <row r="681" spans="3:4" x14ac:dyDescent="0.2">
      <c r="C681" s="17"/>
      <c r="D681" s="17"/>
    </row>
    <row r="682" spans="3:4" x14ac:dyDescent="0.2">
      <c r="C682" s="17"/>
      <c r="D682" s="17"/>
    </row>
    <row r="683" spans="3:4" x14ac:dyDescent="0.2">
      <c r="C683" s="17"/>
      <c r="D683" s="17"/>
    </row>
    <row r="684" spans="3:4" x14ac:dyDescent="0.2">
      <c r="C684" s="17"/>
      <c r="D684" s="17"/>
    </row>
    <row r="685" spans="3:4" x14ac:dyDescent="0.2">
      <c r="C685" s="17"/>
      <c r="D685" s="17"/>
    </row>
    <row r="686" spans="3:4" x14ac:dyDescent="0.2">
      <c r="C686" s="17"/>
      <c r="D686" s="17"/>
    </row>
    <row r="687" spans="3:4" x14ac:dyDescent="0.2">
      <c r="C687" s="17"/>
      <c r="D687" s="17"/>
    </row>
    <row r="688" spans="3:4" x14ac:dyDescent="0.2">
      <c r="C688" s="17"/>
      <c r="D688" s="17"/>
    </row>
    <row r="689" spans="3:4" x14ac:dyDescent="0.2">
      <c r="C689" s="17"/>
      <c r="D689" s="17"/>
    </row>
    <row r="690" spans="3:4" x14ac:dyDescent="0.2">
      <c r="C690" s="17"/>
      <c r="D690" s="17"/>
    </row>
    <row r="691" spans="3:4" x14ac:dyDescent="0.2">
      <c r="C691" s="17"/>
      <c r="D691" s="17"/>
    </row>
    <row r="692" spans="3:4" x14ac:dyDescent="0.2">
      <c r="C692" s="17"/>
      <c r="D692" s="17"/>
    </row>
    <row r="693" spans="3:4" x14ac:dyDescent="0.2">
      <c r="C693" s="17"/>
      <c r="D693" s="17"/>
    </row>
    <row r="694" spans="3:4" x14ac:dyDescent="0.2">
      <c r="C694" s="17"/>
      <c r="D694" s="17"/>
    </row>
    <row r="695" spans="3:4" x14ac:dyDescent="0.2">
      <c r="C695" s="17"/>
      <c r="D695" s="17"/>
    </row>
    <row r="696" spans="3:4" x14ac:dyDescent="0.2">
      <c r="C696" s="17"/>
      <c r="D696" s="17"/>
    </row>
    <row r="697" spans="3:4" x14ac:dyDescent="0.2">
      <c r="C697" s="17"/>
      <c r="D697" s="17"/>
    </row>
    <row r="698" spans="3:4" x14ac:dyDescent="0.2">
      <c r="C698" s="17"/>
      <c r="D698" s="17"/>
    </row>
    <row r="699" spans="3:4" x14ac:dyDescent="0.2">
      <c r="C699" s="17"/>
      <c r="D699" s="17"/>
    </row>
    <row r="700" spans="3:4" x14ac:dyDescent="0.2">
      <c r="C700" s="17"/>
      <c r="D700" s="17"/>
    </row>
    <row r="701" spans="3:4" x14ac:dyDescent="0.2">
      <c r="C701" s="17"/>
      <c r="D701" s="17"/>
    </row>
    <row r="702" spans="3:4" x14ac:dyDescent="0.2">
      <c r="C702" s="17"/>
      <c r="D702" s="17"/>
    </row>
    <row r="703" spans="3:4" x14ac:dyDescent="0.2">
      <c r="C703" s="17"/>
      <c r="D703" s="17"/>
    </row>
    <row r="704" spans="3:4" x14ac:dyDescent="0.2">
      <c r="C704" s="17"/>
      <c r="D704" s="17"/>
    </row>
    <row r="705" spans="3:4" x14ac:dyDescent="0.2">
      <c r="C705" s="17"/>
      <c r="D705" s="17"/>
    </row>
    <row r="706" spans="3:4" x14ac:dyDescent="0.2">
      <c r="C706" s="17"/>
      <c r="D706" s="17"/>
    </row>
    <row r="707" spans="3:4" x14ac:dyDescent="0.2">
      <c r="C707" s="17"/>
      <c r="D707" s="17"/>
    </row>
    <row r="708" spans="3:4" x14ac:dyDescent="0.2">
      <c r="C708" s="17"/>
      <c r="D708" s="17"/>
    </row>
    <row r="709" spans="3:4" x14ac:dyDescent="0.2">
      <c r="C709" s="17"/>
      <c r="D709" s="17"/>
    </row>
    <row r="710" spans="3:4" x14ac:dyDescent="0.2">
      <c r="C710" s="17"/>
      <c r="D710" s="17"/>
    </row>
    <row r="711" spans="3:4" x14ac:dyDescent="0.2">
      <c r="C711" s="17"/>
      <c r="D711" s="17"/>
    </row>
    <row r="712" spans="3:4" x14ac:dyDescent="0.2">
      <c r="C712" s="17"/>
      <c r="D712" s="17"/>
    </row>
    <row r="713" spans="3:4" x14ac:dyDescent="0.2">
      <c r="C713" s="17"/>
      <c r="D713" s="17"/>
    </row>
    <row r="714" spans="3:4" x14ac:dyDescent="0.2">
      <c r="C714" s="17"/>
      <c r="D714" s="17"/>
    </row>
    <row r="715" spans="3:4" x14ac:dyDescent="0.2">
      <c r="C715" s="17"/>
      <c r="D715" s="17"/>
    </row>
    <row r="716" spans="3:4" x14ac:dyDescent="0.2">
      <c r="C716" s="17"/>
      <c r="D716" s="17"/>
    </row>
    <row r="717" spans="3:4" x14ac:dyDescent="0.2">
      <c r="C717" s="17"/>
      <c r="D717" s="17"/>
    </row>
    <row r="718" spans="3:4" x14ac:dyDescent="0.2">
      <c r="C718" s="17"/>
      <c r="D718" s="17"/>
    </row>
    <row r="719" spans="3:4" x14ac:dyDescent="0.2">
      <c r="C719" s="17"/>
      <c r="D719" s="17"/>
    </row>
    <row r="720" spans="3:4" x14ac:dyDescent="0.2">
      <c r="C720" s="17"/>
      <c r="D720" s="17"/>
    </row>
    <row r="721" spans="3:4" x14ac:dyDescent="0.2">
      <c r="C721" s="17"/>
      <c r="D721" s="17"/>
    </row>
    <row r="722" spans="3:4" x14ac:dyDescent="0.2">
      <c r="C722" s="17"/>
      <c r="D722" s="17"/>
    </row>
    <row r="723" spans="3:4" x14ac:dyDescent="0.2">
      <c r="C723" s="17"/>
      <c r="D723" s="17"/>
    </row>
    <row r="724" spans="3:4" x14ac:dyDescent="0.2">
      <c r="C724" s="17"/>
      <c r="D724" s="17"/>
    </row>
    <row r="725" spans="3:4" x14ac:dyDescent="0.2">
      <c r="C725" s="17"/>
      <c r="D725" s="17"/>
    </row>
    <row r="726" spans="3:4" x14ac:dyDescent="0.2">
      <c r="C726" s="17"/>
      <c r="D726" s="17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2"/>
  <sheetViews>
    <sheetView topLeftCell="A2" workbookViewId="0">
      <selection activeCell="A24" sqref="A24:C52"/>
    </sheetView>
  </sheetViews>
  <sheetFormatPr defaultRowHeight="12.75" x14ac:dyDescent="0.2"/>
  <cols>
    <col min="1" max="1" width="19.7109375" style="17" customWidth="1"/>
    <col min="2" max="2" width="4.42578125" style="18" customWidth="1"/>
    <col min="3" max="3" width="12.7109375" style="17" customWidth="1"/>
    <col min="4" max="4" width="5.42578125" style="18" customWidth="1"/>
    <col min="5" max="5" width="14.85546875" style="18" customWidth="1"/>
    <col min="6" max="6" width="9.140625" style="18"/>
    <col min="7" max="7" width="12" style="18" customWidth="1"/>
    <col min="8" max="8" width="14.140625" style="17" customWidth="1"/>
    <col min="9" max="9" width="22.5703125" style="18" customWidth="1"/>
    <col min="10" max="10" width="25.140625" style="18" customWidth="1"/>
    <col min="11" max="11" width="15.7109375" style="18" customWidth="1"/>
    <col min="12" max="12" width="14.140625" style="18" customWidth="1"/>
    <col min="13" max="13" width="9.5703125" style="18" customWidth="1"/>
    <col min="14" max="14" width="14.140625" style="18" customWidth="1"/>
    <col min="15" max="15" width="23.42578125" style="18" customWidth="1"/>
    <col min="16" max="16" width="16.5703125" style="18" customWidth="1"/>
    <col min="17" max="17" width="41" style="18" customWidth="1"/>
    <col min="18" max="16384" width="9.140625" style="18"/>
  </cols>
  <sheetData>
    <row r="1" spans="1:16" ht="15.75" x14ac:dyDescent="0.25">
      <c r="A1" s="47" t="s">
        <v>54</v>
      </c>
      <c r="I1" s="48" t="s">
        <v>55</v>
      </c>
      <c r="J1" s="49" t="s">
        <v>56</v>
      </c>
    </row>
    <row r="2" spans="1:16" x14ac:dyDescent="0.2">
      <c r="I2" s="50" t="s">
        <v>57</v>
      </c>
      <c r="J2" s="51" t="s">
        <v>58</v>
      </c>
    </row>
    <row r="3" spans="1:16" x14ac:dyDescent="0.2">
      <c r="A3" s="52" t="s">
        <v>59</v>
      </c>
      <c r="I3" s="50" t="s">
        <v>60</v>
      </c>
      <c r="J3" s="51" t="s">
        <v>61</v>
      </c>
    </row>
    <row r="4" spans="1:16" x14ac:dyDescent="0.2">
      <c r="I4" s="50" t="s">
        <v>62</v>
      </c>
      <c r="J4" s="51" t="s">
        <v>61</v>
      </c>
    </row>
    <row r="5" spans="1:16" ht="13.5" thickBot="1" x14ac:dyDescent="0.25">
      <c r="I5" s="53" t="s">
        <v>63</v>
      </c>
      <c r="J5" s="54" t="s">
        <v>64</v>
      </c>
    </row>
    <row r="10" spans="1:16" ht="13.5" thickBot="1" x14ac:dyDescent="0.25"/>
    <row r="11" spans="1:16" ht="12.75" customHeight="1" thickBot="1" x14ac:dyDescent="0.25">
      <c r="A11" s="17" t="str">
        <f t="shared" ref="A11:A52" si="0">P11</f>
        <v>BAVM 117 </v>
      </c>
      <c r="B11" s="24" t="str">
        <f t="shared" ref="B11:B52" si="1">IF(H11=INT(H11),"I","II")</f>
        <v>I</v>
      </c>
      <c r="C11" s="17">
        <f t="shared" ref="C11:C52" si="2">1*G11</f>
        <v>50855.405700000003</v>
      </c>
      <c r="D11" s="18" t="str">
        <f t="shared" ref="D11:D52" si="3">VLOOKUP(F11,I$1:J$5,2,FALSE)</f>
        <v>vis</v>
      </c>
      <c r="E11" s="55">
        <f>VLOOKUP(C11,Active!C$21:E$973,3,FALSE)</f>
        <v>21256.977933947259</v>
      </c>
      <c r="F11" s="24" t="s">
        <v>63</v>
      </c>
      <c r="G11" s="18" t="str">
        <f t="shared" ref="G11:G52" si="4">MID(I11,3,LEN(I11)-3)</f>
        <v>50855.4057</v>
      </c>
      <c r="H11" s="17">
        <f t="shared" ref="H11:H52" si="5">1*K11</f>
        <v>21257</v>
      </c>
      <c r="I11" s="56" t="s">
        <v>148</v>
      </c>
      <c r="J11" s="57" t="s">
        <v>149</v>
      </c>
      <c r="K11" s="56">
        <v>21257</v>
      </c>
      <c r="L11" s="56" t="s">
        <v>150</v>
      </c>
      <c r="M11" s="57" t="s">
        <v>151</v>
      </c>
      <c r="N11" s="57" t="s">
        <v>152</v>
      </c>
      <c r="O11" s="58" t="s">
        <v>153</v>
      </c>
      <c r="P11" s="59" t="s">
        <v>154</v>
      </c>
    </row>
    <row r="12" spans="1:16" ht="12.75" customHeight="1" thickBot="1" x14ac:dyDescent="0.25">
      <c r="A12" s="17" t="str">
        <f t="shared" si="0"/>
        <v>BAVM 133 </v>
      </c>
      <c r="B12" s="24" t="str">
        <f t="shared" si="1"/>
        <v>I</v>
      </c>
      <c r="C12" s="17">
        <f t="shared" si="2"/>
        <v>51555.4683</v>
      </c>
      <c r="D12" s="18" t="str">
        <f t="shared" si="3"/>
        <v>vis</v>
      </c>
      <c r="E12" s="55">
        <f>VLOOKUP(C12,Active!C$21:E$973,3,FALSE)</f>
        <v>22105.976744606283</v>
      </c>
      <c r="F12" s="24" t="s">
        <v>63</v>
      </c>
      <c r="G12" s="18" t="str">
        <f t="shared" si="4"/>
        <v>51555.4683</v>
      </c>
      <c r="H12" s="17">
        <f t="shared" si="5"/>
        <v>22106</v>
      </c>
      <c r="I12" s="56" t="s">
        <v>155</v>
      </c>
      <c r="J12" s="57" t="s">
        <v>156</v>
      </c>
      <c r="K12" s="56">
        <v>22106</v>
      </c>
      <c r="L12" s="56" t="s">
        <v>157</v>
      </c>
      <c r="M12" s="57" t="s">
        <v>151</v>
      </c>
      <c r="N12" s="57" t="s">
        <v>158</v>
      </c>
      <c r="O12" s="58" t="s">
        <v>159</v>
      </c>
      <c r="P12" s="59" t="s">
        <v>160</v>
      </c>
    </row>
    <row r="13" spans="1:16" ht="12.75" customHeight="1" thickBot="1" x14ac:dyDescent="0.25">
      <c r="A13" s="17" t="str">
        <f t="shared" si="0"/>
        <v>IBVS 5583 </v>
      </c>
      <c r="B13" s="24" t="str">
        <f t="shared" si="1"/>
        <v>I</v>
      </c>
      <c r="C13" s="17">
        <f t="shared" si="2"/>
        <v>51965.2817</v>
      </c>
      <c r="D13" s="18" t="str">
        <f t="shared" si="3"/>
        <v>vis</v>
      </c>
      <c r="E13" s="55">
        <f>VLOOKUP(C13,Active!C$21:E$973,3,FALSE)</f>
        <v>22602.976711740837</v>
      </c>
      <c r="F13" s="24" t="s">
        <v>63</v>
      </c>
      <c r="G13" s="18" t="str">
        <f t="shared" si="4"/>
        <v>51965.2817</v>
      </c>
      <c r="H13" s="17">
        <f t="shared" si="5"/>
        <v>22603</v>
      </c>
      <c r="I13" s="56" t="s">
        <v>161</v>
      </c>
      <c r="J13" s="57" t="s">
        <v>162</v>
      </c>
      <c r="K13" s="56" t="s">
        <v>163</v>
      </c>
      <c r="L13" s="56" t="s">
        <v>157</v>
      </c>
      <c r="M13" s="57" t="s">
        <v>151</v>
      </c>
      <c r="N13" s="57" t="s">
        <v>164</v>
      </c>
      <c r="O13" s="58" t="s">
        <v>165</v>
      </c>
      <c r="P13" s="59" t="s">
        <v>166</v>
      </c>
    </row>
    <row r="14" spans="1:16" ht="12.75" customHeight="1" thickBot="1" x14ac:dyDescent="0.25">
      <c r="A14" s="17" t="str">
        <f t="shared" si="0"/>
        <v> JAAVSO 41;122 </v>
      </c>
      <c r="B14" s="24" t="str">
        <f t="shared" si="1"/>
        <v>I</v>
      </c>
      <c r="C14" s="17">
        <f t="shared" si="2"/>
        <v>52372.622000000003</v>
      </c>
      <c r="D14" s="18" t="str">
        <f t="shared" si="3"/>
        <v>vis</v>
      </c>
      <c r="E14" s="55">
        <f>VLOOKUP(C14,Active!C$21:E$973,3,FALSE)</f>
        <v>23096.977434295499</v>
      </c>
      <c r="F14" s="24" t="s">
        <v>63</v>
      </c>
      <c r="G14" s="18" t="str">
        <f t="shared" si="4"/>
        <v>52372.6220</v>
      </c>
      <c r="H14" s="17">
        <f t="shared" si="5"/>
        <v>23097</v>
      </c>
      <c r="I14" s="56" t="s">
        <v>173</v>
      </c>
      <c r="J14" s="57" t="s">
        <v>174</v>
      </c>
      <c r="K14" s="56" t="s">
        <v>175</v>
      </c>
      <c r="L14" s="56" t="s">
        <v>176</v>
      </c>
      <c r="M14" s="57" t="s">
        <v>177</v>
      </c>
      <c r="N14" s="57" t="s">
        <v>63</v>
      </c>
      <c r="O14" s="58" t="s">
        <v>178</v>
      </c>
      <c r="P14" s="58" t="s">
        <v>179</v>
      </c>
    </row>
    <row r="15" spans="1:16" ht="12.75" customHeight="1" thickBot="1" x14ac:dyDescent="0.25">
      <c r="A15" s="17" t="str">
        <f t="shared" si="0"/>
        <v>BAVM 172 </v>
      </c>
      <c r="B15" s="24" t="str">
        <f t="shared" si="1"/>
        <v>I</v>
      </c>
      <c r="C15" s="17">
        <f t="shared" si="2"/>
        <v>52617.517800000001</v>
      </c>
      <c r="D15" s="18" t="str">
        <f t="shared" si="3"/>
        <v>vis</v>
      </c>
      <c r="E15" s="55">
        <f>VLOOKUP(C15,Active!C$21:E$973,3,FALSE)</f>
        <v>23393.974078503303</v>
      </c>
      <c r="F15" s="24" t="s">
        <v>63</v>
      </c>
      <c r="G15" s="18" t="str">
        <f t="shared" si="4"/>
        <v>52617.5178</v>
      </c>
      <c r="H15" s="17">
        <f t="shared" si="5"/>
        <v>23394</v>
      </c>
      <c r="I15" s="56" t="s">
        <v>180</v>
      </c>
      <c r="J15" s="57" t="s">
        <v>181</v>
      </c>
      <c r="K15" s="56" t="s">
        <v>182</v>
      </c>
      <c r="L15" s="56" t="s">
        <v>183</v>
      </c>
      <c r="M15" s="57" t="s">
        <v>151</v>
      </c>
      <c r="N15" s="57" t="s">
        <v>152</v>
      </c>
      <c r="O15" s="58" t="s">
        <v>153</v>
      </c>
      <c r="P15" s="59" t="s">
        <v>184</v>
      </c>
    </row>
    <row r="16" spans="1:16" ht="12.75" customHeight="1" thickBot="1" x14ac:dyDescent="0.25">
      <c r="A16" s="17" t="str">
        <f t="shared" si="0"/>
        <v>BAVM 172 </v>
      </c>
      <c r="B16" s="24" t="str">
        <f t="shared" si="1"/>
        <v>I</v>
      </c>
      <c r="C16" s="17">
        <f t="shared" si="2"/>
        <v>53060.3128</v>
      </c>
      <c r="D16" s="18" t="str">
        <f t="shared" si="3"/>
        <v>vis</v>
      </c>
      <c r="E16" s="55">
        <f>VLOOKUP(C16,Active!C$21:E$973,3,FALSE)</f>
        <v>23930.972381748987</v>
      </c>
      <c r="F16" s="24" t="s">
        <v>63</v>
      </c>
      <c r="G16" s="18" t="str">
        <f t="shared" si="4"/>
        <v>53060.3128</v>
      </c>
      <c r="H16" s="17">
        <f t="shared" si="5"/>
        <v>23931</v>
      </c>
      <c r="I16" s="56" t="s">
        <v>185</v>
      </c>
      <c r="J16" s="57" t="s">
        <v>186</v>
      </c>
      <c r="K16" s="56" t="s">
        <v>187</v>
      </c>
      <c r="L16" s="56" t="s">
        <v>188</v>
      </c>
      <c r="M16" s="57" t="s">
        <v>151</v>
      </c>
      <c r="N16" s="57" t="s">
        <v>158</v>
      </c>
      <c r="O16" s="58" t="s">
        <v>189</v>
      </c>
      <c r="P16" s="59" t="s">
        <v>184</v>
      </c>
    </row>
    <row r="17" spans="1:16" ht="12.75" customHeight="1" thickBot="1" x14ac:dyDescent="0.25">
      <c r="A17" s="17" t="str">
        <f t="shared" si="0"/>
        <v>BAVM 173 </v>
      </c>
      <c r="B17" s="24" t="str">
        <f t="shared" si="1"/>
        <v>I</v>
      </c>
      <c r="C17" s="17">
        <f t="shared" si="2"/>
        <v>53360.457300000002</v>
      </c>
      <c r="D17" s="18" t="str">
        <f t="shared" si="3"/>
        <v>vis</v>
      </c>
      <c r="E17" s="55">
        <f>VLOOKUP(C17,Active!C$21:E$973,3,FALSE)</f>
        <v>24294.97172055933</v>
      </c>
      <c r="F17" s="24" t="s">
        <v>63</v>
      </c>
      <c r="G17" s="18" t="str">
        <f t="shared" si="4"/>
        <v>53360.4573</v>
      </c>
      <c r="H17" s="17">
        <f t="shared" si="5"/>
        <v>24295</v>
      </c>
      <c r="I17" s="56" t="s">
        <v>190</v>
      </c>
      <c r="J17" s="57" t="s">
        <v>191</v>
      </c>
      <c r="K17" s="56" t="s">
        <v>192</v>
      </c>
      <c r="L17" s="56" t="s">
        <v>193</v>
      </c>
      <c r="M17" s="57" t="s">
        <v>151</v>
      </c>
      <c r="N17" s="57" t="s">
        <v>152</v>
      </c>
      <c r="O17" s="58" t="s">
        <v>194</v>
      </c>
      <c r="P17" s="59" t="s">
        <v>195</v>
      </c>
    </row>
    <row r="18" spans="1:16" ht="12.75" customHeight="1" thickBot="1" x14ac:dyDescent="0.25">
      <c r="A18" s="17" t="str">
        <f t="shared" si="0"/>
        <v>BAVM 178 </v>
      </c>
      <c r="B18" s="24" t="str">
        <f t="shared" si="1"/>
        <v>I</v>
      </c>
      <c r="C18" s="17">
        <f t="shared" si="2"/>
        <v>53755.427499999998</v>
      </c>
      <c r="D18" s="18" t="str">
        <f t="shared" si="3"/>
        <v>vis</v>
      </c>
      <c r="E18" s="55">
        <f>VLOOKUP(C18,Active!C$21:E$973,3,FALSE)</f>
        <v>24773.970641578329</v>
      </c>
      <c r="F18" s="24" t="s">
        <v>63</v>
      </c>
      <c r="G18" s="18" t="str">
        <f t="shared" si="4"/>
        <v>53755.4275</v>
      </c>
      <c r="H18" s="17">
        <f t="shared" si="5"/>
        <v>24774</v>
      </c>
      <c r="I18" s="56" t="s">
        <v>196</v>
      </c>
      <c r="J18" s="57" t="s">
        <v>197</v>
      </c>
      <c r="K18" s="56" t="s">
        <v>198</v>
      </c>
      <c r="L18" s="56" t="s">
        <v>199</v>
      </c>
      <c r="M18" s="57" t="s">
        <v>177</v>
      </c>
      <c r="N18" s="57" t="s">
        <v>158</v>
      </c>
      <c r="O18" s="58" t="s">
        <v>189</v>
      </c>
      <c r="P18" s="59" t="s">
        <v>200</v>
      </c>
    </row>
    <row r="19" spans="1:16" ht="12.75" customHeight="1" thickBot="1" x14ac:dyDescent="0.25">
      <c r="A19" s="17" t="str">
        <f t="shared" si="0"/>
        <v>BAVM 215 </v>
      </c>
      <c r="B19" s="24" t="str">
        <f t="shared" si="1"/>
        <v>I</v>
      </c>
      <c r="C19" s="17">
        <f t="shared" si="2"/>
        <v>54164.418400000002</v>
      </c>
      <c r="D19" s="18" t="str">
        <f t="shared" si="3"/>
        <v>vis</v>
      </c>
      <c r="E19" s="55">
        <f>VLOOKUP(C19,Active!C$21:E$973,3,FALSE)</f>
        <v>25269.973124313972</v>
      </c>
      <c r="F19" s="24" t="s">
        <v>63</v>
      </c>
      <c r="G19" s="18" t="str">
        <f t="shared" si="4"/>
        <v>54164.4184</v>
      </c>
      <c r="H19" s="17">
        <f t="shared" si="5"/>
        <v>25270</v>
      </c>
      <c r="I19" s="56" t="s">
        <v>201</v>
      </c>
      <c r="J19" s="57" t="s">
        <v>202</v>
      </c>
      <c r="K19" s="56" t="s">
        <v>203</v>
      </c>
      <c r="L19" s="56" t="s">
        <v>204</v>
      </c>
      <c r="M19" s="57" t="s">
        <v>177</v>
      </c>
      <c r="N19" s="57" t="s">
        <v>158</v>
      </c>
      <c r="O19" s="58" t="s">
        <v>189</v>
      </c>
      <c r="P19" s="59" t="s">
        <v>205</v>
      </c>
    </row>
    <row r="20" spans="1:16" ht="12.75" customHeight="1" thickBot="1" x14ac:dyDescent="0.25">
      <c r="A20" s="17" t="str">
        <f t="shared" si="0"/>
        <v>BAVM 201 </v>
      </c>
      <c r="B20" s="24" t="str">
        <f t="shared" si="1"/>
        <v>I</v>
      </c>
      <c r="C20" s="17">
        <f t="shared" si="2"/>
        <v>54507.437299999998</v>
      </c>
      <c r="D20" s="18" t="str">
        <f t="shared" si="3"/>
        <v>vis</v>
      </c>
      <c r="E20" s="55">
        <f>VLOOKUP(C20,Active!C$21:E$973,3,FALSE)</f>
        <v>25685.968262653834</v>
      </c>
      <c r="F20" s="24" t="s">
        <v>63</v>
      </c>
      <c r="G20" s="18" t="str">
        <f t="shared" si="4"/>
        <v>54507.4373</v>
      </c>
      <c r="H20" s="17">
        <f t="shared" si="5"/>
        <v>25686</v>
      </c>
      <c r="I20" s="56" t="s">
        <v>206</v>
      </c>
      <c r="J20" s="57" t="s">
        <v>207</v>
      </c>
      <c r="K20" s="56" t="s">
        <v>208</v>
      </c>
      <c r="L20" s="56" t="s">
        <v>209</v>
      </c>
      <c r="M20" s="57" t="s">
        <v>177</v>
      </c>
      <c r="N20" s="57" t="s">
        <v>158</v>
      </c>
      <c r="O20" s="58" t="s">
        <v>189</v>
      </c>
      <c r="P20" s="59" t="s">
        <v>210</v>
      </c>
    </row>
    <row r="21" spans="1:16" ht="12.75" customHeight="1" thickBot="1" x14ac:dyDescent="0.25">
      <c r="A21" s="17" t="str">
        <f t="shared" si="0"/>
        <v>IBVS 5960 </v>
      </c>
      <c r="B21" s="24" t="str">
        <f t="shared" si="1"/>
        <v>I</v>
      </c>
      <c r="C21" s="17">
        <f t="shared" si="2"/>
        <v>55543.926099999997</v>
      </c>
      <c r="D21" s="18" t="str">
        <f t="shared" si="3"/>
        <v>vis</v>
      </c>
      <c r="E21" s="55">
        <f>VLOOKUP(C21,Active!C$21:E$973,3,FALSE)</f>
        <v>26942.966934574604</v>
      </c>
      <c r="F21" s="24" t="s">
        <v>63</v>
      </c>
      <c r="G21" s="18" t="str">
        <f t="shared" si="4"/>
        <v>55543.9261</v>
      </c>
      <c r="H21" s="17">
        <f t="shared" si="5"/>
        <v>26943</v>
      </c>
      <c r="I21" s="56" t="s">
        <v>211</v>
      </c>
      <c r="J21" s="57" t="s">
        <v>212</v>
      </c>
      <c r="K21" s="56" t="s">
        <v>213</v>
      </c>
      <c r="L21" s="56" t="s">
        <v>214</v>
      </c>
      <c r="M21" s="57" t="s">
        <v>177</v>
      </c>
      <c r="N21" s="57" t="s">
        <v>63</v>
      </c>
      <c r="O21" s="58" t="s">
        <v>215</v>
      </c>
      <c r="P21" s="59" t="s">
        <v>216</v>
      </c>
    </row>
    <row r="22" spans="1:16" ht="12.75" customHeight="1" thickBot="1" x14ac:dyDescent="0.25">
      <c r="A22" s="17" t="str">
        <f t="shared" si="0"/>
        <v>BAVM 234 </v>
      </c>
      <c r="B22" s="24" t="str">
        <f t="shared" si="1"/>
        <v>I</v>
      </c>
      <c r="C22" s="17">
        <f t="shared" si="2"/>
        <v>55874.580399999999</v>
      </c>
      <c r="D22" s="18" t="str">
        <f t="shared" si="3"/>
        <v>vis</v>
      </c>
      <c r="E22" s="55">
        <f>VLOOKUP(C22,Active!C$21:E$973,3,FALSE)</f>
        <v>27343.966941487266</v>
      </c>
      <c r="F22" s="24" t="s">
        <v>63</v>
      </c>
      <c r="G22" s="18" t="str">
        <f t="shared" si="4"/>
        <v>55874.5804</v>
      </c>
      <c r="H22" s="17">
        <f t="shared" si="5"/>
        <v>27344</v>
      </c>
      <c r="I22" s="56" t="s">
        <v>223</v>
      </c>
      <c r="J22" s="57" t="s">
        <v>224</v>
      </c>
      <c r="K22" s="56" t="s">
        <v>225</v>
      </c>
      <c r="L22" s="56" t="s">
        <v>214</v>
      </c>
      <c r="M22" s="57" t="s">
        <v>177</v>
      </c>
      <c r="N22" s="57" t="s">
        <v>152</v>
      </c>
      <c r="O22" s="58" t="s">
        <v>221</v>
      </c>
      <c r="P22" s="59" t="s">
        <v>226</v>
      </c>
    </row>
    <row r="23" spans="1:16" ht="12.75" customHeight="1" thickBot="1" x14ac:dyDescent="0.25">
      <c r="A23" s="17" t="str">
        <f t="shared" si="0"/>
        <v>IBVS 6033 </v>
      </c>
      <c r="B23" s="24" t="str">
        <f t="shared" si="1"/>
        <v>I</v>
      </c>
      <c r="C23" s="17">
        <f t="shared" si="2"/>
        <v>55909.212099999997</v>
      </c>
      <c r="D23" s="18" t="str">
        <f t="shared" si="3"/>
        <v>vis</v>
      </c>
      <c r="E23" s="55">
        <f>VLOOKUP(C23,Active!C$21:E$973,3,FALSE)</f>
        <v>27385.966431405879</v>
      </c>
      <c r="F23" s="24" t="s">
        <v>63</v>
      </c>
      <c r="G23" s="18" t="str">
        <f t="shared" si="4"/>
        <v>55909.2121</v>
      </c>
      <c r="H23" s="17">
        <f t="shared" si="5"/>
        <v>27386</v>
      </c>
      <c r="I23" s="56" t="s">
        <v>227</v>
      </c>
      <c r="J23" s="57" t="s">
        <v>228</v>
      </c>
      <c r="K23" s="56" t="s">
        <v>229</v>
      </c>
      <c r="L23" s="56" t="s">
        <v>230</v>
      </c>
      <c r="M23" s="57" t="s">
        <v>177</v>
      </c>
      <c r="N23" s="57" t="s">
        <v>152</v>
      </c>
      <c r="O23" s="58" t="s">
        <v>231</v>
      </c>
      <c r="P23" s="59" t="s">
        <v>232</v>
      </c>
    </row>
    <row r="24" spans="1:16" ht="12.75" customHeight="1" thickBot="1" x14ac:dyDescent="0.25">
      <c r="A24" s="17" t="str">
        <f t="shared" si="0"/>
        <v> AHSB 7.7.373 </v>
      </c>
      <c r="B24" s="24" t="str">
        <f t="shared" si="1"/>
        <v>I</v>
      </c>
      <c r="C24" s="17">
        <f t="shared" si="2"/>
        <v>29251.578000000001</v>
      </c>
      <c r="D24" s="18" t="str">
        <f t="shared" si="3"/>
        <v>vis</v>
      </c>
      <c r="E24" s="55">
        <f>VLOOKUP(C24,Active!C$21:E$973,3,FALSE)</f>
        <v>-4942.999072369822</v>
      </c>
      <c r="F24" s="24" t="s">
        <v>63</v>
      </c>
      <c r="G24" s="18" t="str">
        <f t="shared" si="4"/>
        <v>29251.578</v>
      </c>
      <c r="H24" s="17">
        <f t="shared" si="5"/>
        <v>-4943</v>
      </c>
      <c r="I24" s="56" t="s">
        <v>65</v>
      </c>
      <c r="J24" s="57" t="s">
        <v>66</v>
      </c>
      <c r="K24" s="56">
        <v>-4943</v>
      </c>
      <c r="L24" s="56" t="s">
        <v>67</v>
      </c>
      <c r="M24" s="57" t="s">
        <v>68</v>
      </c>
      <c r="N24" s="57"/>
      <c r="O24" s="58" t="s">
        <v>69</v>
      </c>
      <c r="P24" s="58" t="s">
        <v>70</v>
      </c>
    </row>
    <row r="25" spans="1:16" ht="12.75" customHeight="1" thickBot="1" x14ac:dyDescent="0.25">
      <c r="A25" s="17" t="str">
        <f t="shared" si="0"/>
        <v> AHSB 7.7.373 </v>
      </c>
      <c r="B25" s="24" t="str">
        <f t="shared" si="1"/>
        <v>I</v>
      </c>
      <c r="C25" s="17">
        <f t="shared" si="2"/>
        <v>29305.346000000001</v>
      </c>
      <c r="D25" s="18" t="str">
        <f t="shared" si="3"/>
        <v>vis</v>
      </c>
      <c r="E25" s="55">
        <f>VLOOKUP(C25,Active!C$21:E$973,3,FALSE)</f>
        <v>-4877.7920922347394</v>
      </c>
      <c r="F25" s="24" t="s">
        <v>63</v>
      </c>
      <c r="G25" s="18" t="str">
        <f t="shared" si="4"/>
        <v>29305.346</v>
      </c>
      <c r="H25" s="17">
        <f t="shared" si="5"/>
        <v>-4878</v>
      </c>
      <c r="I25" s="56" t="s">
        <v>71</v>
      </c>
      <c r="J25" s="57" t="s">
        <v>72</v>
      </c>
      <c r="K25" s="56">
        <v>-4878</v>
      </c>
      <c r="L25" s="56" t="s">
        <v>73</v>
      </c>
      <c r="M25" s="57" t="s">
        <v>68</v>
      </c>
      <c r="N25" s="57"/>
      <c r="O25" s="58" t="s">
        <v>69</v>
      </c>
      <c r="P25" s="58" t="s">
        <v>70</v>
      </c>
    </row>
    <row r="26" spans="1:16" ht="12.75" customHeight="1" thickBot="1" x14ac:dyDescent="0.25">
      <c r="A26" s="17" t="str">
        <f t="shared" si="0"/>
        <v> AHSB 7.7.373 </v>
      </c>
      <c r="B26" s="24" t="str">
        <f t="shared" si="1"/>
        <v>I</v>
      </c>
      <c r="C26" s="17">
        <f t="shared" si="2"/>
        <v>29727.355</v>
      </c>
      <c r="D26" s="18" t="str">
        <f t="shared" si="3"/>
        <v>vis</v>
      </c>
      <c r="E26" s="55">
        <f>VLOOKUP(C26,Active!C$21:E$973,3,FALSE)</f>
        <v>-4366.0019479142111</v>
      </c>
      <c r="F26" s="24" t="s">
        <v>63</v>
      </c>
      <c r="G26" s="18" t="str">
        <f t="shared" si="4"/>
        <v>29727.355</v>
      </c>
      <c r="H26" s="17">
        <f t="shared" si="5"/>
        <v>-4366</v>
      </c>
      <c r="I26" s="56" t="s">
        <v>74</v>
      </c>
      <c r="J26" s="57" t="s">
        <v>75</v>
      </c>
      <c r="K26" s="56">
        <v>-4366</v>
      </c>
      <c r="L26" s="56" t="s">
        <v>76</v>
      </c>
      <c r="M26" s="57" t="s">
        <v>68</v>
      </c>
      <c r="N26" s="57"/>
      <c r="O26" s="58" t="s">
        <v>69</v>
      </c>
      <c r="P26" s="58" t="s">
        <v>70</v>
      </c>
    </row>
    <row r="27" spans="1:16" ht="12.75" customHeight="1" thickBot="1" x14ac:dyDescent="0.25">
      <c r="A27" s="17" t="str">
        <f t="shared" si="0"/>
        <v> AHSB 7.7.373 </v>
      </c>
      <c r="B27" s="24" t="str">
        <f t="shared" si="1"/>
        <v>I</v>
      </c>
      <c r="C27" s="17">
        <f t="shared" si="2"/>
        <v>30432.388999999999</v>
      </c>
      <c r="D27" s="18" t="str">
        <f t="shared" si="3"/>
        <v>vis</v>
      </c>
      <c r="E27" s="55">
        <f>VLOOKUP(C27,Active!C$21:E$973,3,FALSE)</f>
        <v>-3510.974086871247</v>
      </c>
      <c r="F27" s="24" t="s">
        <v>63</v>
      </c>
      <c r="G27" s="18" t="str">
        <f t="shared" si="4"/>
        <v>30432.389</v>
      </c>
      <c r="H27" s="17">
        <f t="shared" si="5"/>
        <v>-3511</v>
      </c>
      <c r="I27" s="56" t="s">
        <v>77</v>
      </c>
      <c r="J27" s="57" t="s">
        <v>78</v>
      </c>
      <c r="K27" s="56">
        <v>-3511</v>
      </c>
      <c r="L27" s="56" t="s">
        <v>79</v>
      </c>
      <c r="M27" s="57" t="s">
        <v>68</v>
      </c>
      <c r="N27" s="57"/>
      <c r="O27" s="58" t="s">
        <v>69</v>
      </c>
      <c r="P27" s="58" t="s">
        <v>70</v>
      </c>
    </row>
    <row r="28" spans="1:16" ht="12.75" customHeight="1" thickBot="1" x14ac:dyDescent="0.25">
      <c r="A28" s="17" t="str">
        <f t="shared" si="0"/>
        <v> AHSB 7.7.373 </v>
      </c>
      <c r="B28" s="24" t="str">
        <f t="shared" si="1"/>
        <v>I</v>
      </c>
      <c r="C28" s="17">
        <f t="shared" si="2"/>
        <v>30704.434000000001</v>
      </c>
      <c r="D28" s="18" t="str">
        <f t="shared" si="3"/>
        <v>vis</v>
      </c>
      <c r="E28" s="55">
        <f>VLOOKUP(C28,Active!C$21:E$973,3,FALSE)</f>
        <v>-3181.0523320942643</v>
      </c>
      <c r="F28" s="24" t="s">
        <v>63</v>
      </c>
      <c r="G28" s="18" t="str">
        <f t="shared" si="4"/>
        <v>30704.434</v>
      </c>
      <c r="H28" s="17">
        <f t="shared" si="5"/>
        <v>-3181</v>
      </c>
      <c r="I28" s="56" t="s">
        <v>80</v>
      </c>
      <c r="J28" s="57" t="s">
        <v>81</v>
      </c>
      <c r="K28" s="56">
        <v>-3181</v>
      </c>
      <c r="L28" s="56" t="s">
        <v>82</v>
      </c>
      <c r="M28" s="57" t="s">
        <v>68</v>
      </c>
      <c r="N28" s="57"/>
      <c r="O28" s="58" t="s">
        <v>69</v>
      </c>
      <c r="P28" s="58" t="s">
        <v>70</v>
      </c>
    </row>
    <row r="29" spans="1:16" ht="12.75" customHeight="1" thickBot="1" x14ac:dyDescent="0.25">
      <c r="A29" s="17" t="str">
        <f t="shared" si="0"/>
        <v> AHSB 7.7.373 </v>
      </c>
      <c r="B29" s="24" t="str">
        <f t="shared" si="1"/>
        <v>I</v>
      </c>
      <c r="C29" s="17">
        <f t="shared" si="2"/>
        <v>31033.516</v>
      </c>
      <c r="D29" s="18" t="str">
        <f t="shared" si="3"/>
        <v>vis</v>
      </c>
      <c r="E29" s="55">
        <f>VLOOKUP(C29,Active!C$21:E$973,3,FALSE)</f>
        <v>-2781.959127273306</v>
      </c>
      <c r="F29" s="24" t="s">
        <v>63</v>
      </c>
      <c r="G29" s="18" t="str">
        <f t="shared" si="4"/>
        <v>31033.516</v>
      </c>
      <c r="H29" s="17">
        <f t="shared" si="5"/>
        <v>-2782</v>
      </c>
      <c r="I29" s="56" t="s">
        <v>83</v>
      </c>
      <c r="J29" s="57" t="s">
        <v>84</v>
      </c>
      <c r="K29" s="56">
        <v>-2782</v>
      </c>
      <c r="L29" s="56" t="s">
        <v>85</v>
      </c>
      <c r="M29" s="57" t="s">
        <v>68</v>
      </c>
      <c r="N29" s="57"/>
      <c r="O29" s="58" t="s">
        <v>69</v>
      </c>
      <c r="P29" s="58" t="s">
        <v>70</v>
      </c>
    </row>
    <row r="30" spans="1:16" ht="12.75" customHeight="1" thickBot="1" x14ac:dyDescent="0.25">
      <c r="A30" s="17" t="str">
        <f t="shared" si="0"/>
        <v> AHSB 7.7.373 </v>
      </c>
      <c r="B30" s="24" t="str">
        <f t="shared" si="1"/>
        <v>I</v>
      </c>
      <c r="C30" s="17">
        <f t="shared" si="2"/>
        <v>31142.392</v>
      </c>
      <c r="D30" s="18" t="str">
        <f t="shared" si="3"/>
        <v>vis</v>
      </c>
      <c r="E30" s="55">
        <f>VLOOKUP(C30,Active!C$21:E$973,3,FALSE)</f>
        <v>-2649.9200860371188</v>
      </c>
      <c r="F30" s="24" t="s">
        <v>63</v>
      </c>
      <c r="G30" s="18" t="str">
        <f t="shared" si="4"/>
        <v>31142.392</v>
      </c>
      <c r="H30" s="17">
        <f t="shared" si="5"/>
        <v>-2650</v>
      </c>
      <c r="I30" s="56" t="s">
        <v>86</v>
      </c>
      <c r="J30" s="57" t="s">
        <v>87</v>
      </c>
      <c r="K30" s="56">
        <v>-2650</v>
      </c>
      <c r="L30" s="56" t="s">
        <v>88</v>
      </c>
      <c r="M30" s="57" t="s">
        <v>68</v>
      </c>
      <c r="N30" s="57"/>
      <c r="O30" s="58" t="s">
        <v>69</v>
      </c>
      <c r="P30" s="58" t="s">
        <v>70</v>
      </c>
    </row>
    <row r="31" spans="1:16" ht="12.75" customHeight="1" thickBot="1" x14ac:dyDescent="0.25">
      <c r="A31" s="17" t="str">
        <f t="shared" si="0"/>
        <v> AHSB 7.7.373 </v>
      </c>
      <c r="B31" s="24" t="str">
        <f t="shared" si="1"/>
        <v>I</v>
      </c>
      <c r="C31" s="17">
        <f t="shared" si="2"/>
        <v>31842.362000000001</v>
      </c>
      <c r="D31" s="18" t="str">
        <f t="shared" si="3"/>
        <v>vis</v>
      </c>
      <c r="E31" s="55">
        <f>VLOOKUP(C31,Active!C$21:E$973,3,FALSE)</f>
        <v>-1801.033575749324</v>
      </c>
      <c r="F31" s="24" t="s">
        <v>63</v>
      </c>
      <c r="G31" s="18" t="str">
        <f t="shared" si="4"/>
        <v>31842.362</v>
      </c>
      <c r="H31" s="17">
        <f t="shared" si="5"/>
        <v>-1801</v>
      </c>
      <c r="I31" s="56" t="s">
        <v>89</v>
      </c>
      <c r="J31" s="57" t="s">
        <v>90</v>
      </c>
      <c r="K31" s="56">
        <v>-1801</v>
      </c>
      <c r="L31" s="56" t="s">
        <v>91</v>
      </c>
      <c r="M31" s="57" t="s">
        <v>68</v>
      </c>
      <c r="N31" s="57"/>
      <c r="O31" s="58" t="s">
        <v>69</v>
      </c>
      <c r="P31" s="58" t="s">
        <v>70</v>
      </c>
    </row>
    <row r="32" spans="1:16" ht="12.75" customHeight="1" thickBot="1" x14ac:dyDescent="0.25">
      <c r="A32" s="17" t="str">
        <f t="shared" si="0"/>
        <v> AHSB 7.7.373 </v>
      </c>
      <c r="B32" s="24" t="str">
        <f t="shared" si="1"/>
        <v>I</v>
      </c>
      <c r="C32" s="17">
        <f t="shared" si="2"/>
        <v>33008.324999999997</v>
      </c>
      <c r="D32" s="18" t="str">
        <f t="shared" si="3"/>
        <v>vis</v>
      </c>
      <c r="E32" s="55">
        <f>VLOOKUP(C32,Active!C$21:E$973,3,FALSE)</f>
        <v>-387.01545755185384</v>
      </c>
      <c r="F32" s="24" t="s">
        <v>63</v>
      </c>
      <c r="G32" s="18" t="str">
        <f t="shared" si="4"/>
        <v>33008.325</v>
      </c>
      <c r="H32" s="17">
        <f t="shared" si="5"/>
        <v>-387</v>
      </c>
      <c r="I32" s="56" t="s">
        <v>92</v>
      </c>
      <c r="J32" s="57" t="s">
        <v>93</v>
      </c>
      <c r="K32" s="56">
        <v>-387</v>
      </c>
      <c r="L32" s="56" t="s">
        <v>94</v>
      </c>
      <c r="M32" s="57" t="s">
        <v>68</v>
      </c>
      <c r="N32" s="57"/>
      <c r="O32" s="58" t="s">
        <v>69</v>
      </c>
      <c r="P32" s="58" t="s">
        <v>70</v>
      </c>
    </row>
    <row r="33" spans="1:16" ht="12.75" customHeight="1" thickBot="1" x14ac:dyDescent="0.25">
      <c r="A33" s="17" t="str">
        <f t="shared" si="0"/>
        <v> AHSB 7.7.373 </v>
      </c>
      <c r="B33" s="24" t="str">
        <f t="shared" si="1"/>
        <v>I</v>
      </c>
      <c r="C33" s="17">
        <f t="shared" si="2"/>
        <v>33022.353999999999</v>
      </c>
      <c r="D33" s="18" t="str">
        <f t="shared" si="3"/>
        <v>vis</v>
      </c>
      <c r="E33" s="55">
        <f>VLOOKUP(C33,Active!C$21:E$973,3,FALSE)</f>
        <v>-370.00183003520402</v>
      </c>
      <c r="F33" s="24" t="s">
        <v>63</v>
      </c>
      <c r="G33" s="18" t="str">
        <f t="shared" si="4"/>
        <v>33022.354</v>
      </c>
      <c r="H33" s="17">
        <f t="shared" si="5"/>
        <v>-370</v>
      </c>
      <c r="I33" s="56" t="s">
        <v>95</v>
      </c>
      <c r="J33" s="57" t="s">
        <v>96</v>
      </c>
      <c r="K33" s="56">
        <v>-370</v>
      </c>
      <c r="L33" s="56" t="s">
        <v>76</v>
      </c>
      <c r="M33" s="57" t="s">
        <v>68</v>
      </c>
      <c r="N33" s="57"/>
      <c r="O33" s="58" t="s">
        <v>69</v>
      </c>
      <c r="P33" s="58" t="s">
        <v>70</v>
      </c>
    </row>
    <row r="34" spans="1:16" ht="12.75" customHeight="1" thickBot="1" x14ac:dyDescent="0.25">
      <c r="A34" s="17" t="str">
        <f t="shared" si="0"/>
        <v> AHSB 7.7.373 </v>
      </c>
      <c r="B34" s="24" t="str">
        <f t="shared" si="1"/>
        <v>I</v>
      </c>
      <c r="C34" s="17">
        <f t="shared" si="2"/>
        <v>33294.474999999999</v>
      </c>
      <c r="D34" s="18" t="str">
        <f t="shared" si="3"/>
        <v>vis</v>
      </c>
      <c r="E34" s="55">
        <f>VLOOKUP(C34,Active!C$21:E$973,3,FALSE)</f>
        <v>-39.987906487017774</v>
      </c>
      <c r="F34" s="24" t="s">
        <v>63</v>
      </c>
      <c r="G34" s="18" t="str">
        <f t="shared" si="4"/>
        <v>33294.475</v>
      </c>
      <c r="H34" s="17">
        <f t="shared" si="5"/>
        <v>-40</v>
      </c>
      <c r="I34" s="56" t="s">
        <v>97</v>
      </c>
      <c r="J34" s="57" t="s">
        <v>98</v>
      </c>
      <c r="K34" s="56">
        <v>-40</v>
      </c>
      <c r="L34" s="56" t="s">
        <v>99</v>
      </c>
      <c r="M34" s="57" t="s">
        <v>68</v>
      </c>
      <c r="N34" s="57"/>
      <c r="O34" s="58" t="s">
        <v>69</v>
      </c>
      <c r="P34" s="58" t="s">
        <v>70</v>
      </c>
    </row>
    <row r="35" spans="1:16" ht="12.75" customHeight="1" thickBot="1" x14ac:dyDescent="0.25">
      <c r="A35" s="17" t="str">
        <f t="shared" si="0"/>
        <v> AHSB 7.7.373 </v>
      </c>
      <c r="B35" s="24" t="str">
        <f t="shared" si="1"/>
        <v>I</v>
      </c>
      <c r="C35" s="17">
        <f t="shared" si="2"/>
        <v>33327.421999999999</v>
      </c>
      <c r="D35" s="18" t="str">
        <f t="shared" si="3"/>
        <v>vis</v>
      </c>
      <c r="E35" s="55">
        <f>VLOOKUP(C35,Active!C$21:E$973,3,FALSE)</f>
        <v>-3.1531421726363459E-2</v>
      </c>
      <c r="F35" s="24" t="s">
        <v>63</v>
      </c>
      <c r="G35" s="18" t="str">
        <f t="shared" si="4"/>
        <v>33327.422</v>
      </c>
      <c r="H35" s="17">
        <f t="shared" si="5"/>
        <v>0</v>
      </c>
      <c r="I35" s="56" t="s">
        <v>100</v>
      </c>
      <c r="J35" s="57" t="s">
        <v>101</v>
      </c>
      <c r="K35" s="56">
        <v>0</v>
      </c>
      <c r="L35" s="56" t="s">
        <v>102</v>
      </c>
      <c r="M35" s="57" t="s">
        <v>68</v>
      </c>
      <c r="N35" s="57"/>
      <c r="O35" s="58" t="s">
        <v>69</v>
      </c>
      <c r="P35" s="58" t="s">
        <v>70</v>
      </c>
    </row>
    <row r="36" spans="1:16" ht="12.75" customHeight="1" thickBot="1" x14ac:dyDescent="0.25">
      <c r="A36" s="17" t="str">
        <f t="shared" si="0"/>
        <v> AHSB 7.7.373 </v>
      </c>
      <c r="B36" s="24" t="str">
        <f t="shared" si="1"/>
        <v>I</v>
      </c>
      <c r="C36" s="17">
        <f t="shared" si="2"/>
        <v>34085.25</v>
      </c>
      <c r="D36" s="18" t="str">
        <f t="shared" si="3"/>
        <v>vis</v>
      </c>
      <c r="E36" s="55">
        <f>VLOOKUP(C36,Active!C$21:E$973,3,FALSE)</f>
        <v>919.02209418848406</v>
      </c>
      <c r="F36" s="24" t="s">
        <v>63</v>
      </c>
      <c r="G36" s="18" t="str">
        <f t="shared" si="4"/>
        <v>34085.250</v>
      </c>
      <c r="H36" s="17">
        <f t="shared" si="5"/>
        <v>919</v>
      </c>
      <c r="I36" s="56" t="s">
        <v>103</v>
      </c>
      <c r="J36" s="57" t="s">
        <v>104</v>
      </c>
      <c r="K36" s="56">
        <v>919</v>
      </c>
      <c r="L36" s="56" t="s">
        <v>105</v>
      </c>
      <c r="M36" s="57" t="s">
        <v>68</v>
      </c>
      <c r="N36" s="57"/>
      <c r="O36" s="58" t="s">
        <v>69</v>
      </c>
      <c r="P36" s="58" t="s">
        <v>70</v>
      </c>
    </row>
    <row r="37" spans="1:16" ht="12.75" customHeight="1" thickBot="1" x14ac:dyDescent="0.25">
      <c r="A37" s="17" t="str">
        <f t="shared" si="0"/>
        <v> AHSB 7.7.373 </v>
      </c>
      <c r="B37" s="24" t="str">
        <f t="shared" si="1"/>
        <v>I</v>
      </c>
      <c r="C37" s="17">
        <f t="shared" si="2"/>
        <v>34446.364000000001</v>
      </c>
      <c r="D37" s="18" t="str">
        <f t="shared" si="3"/>
        <v>vis</v>
      </c>
      <c r="E37" s="55">
        <f>VLOOKUP(C37,Active!C$21:E$973,3,FALSE)</f>
        <v>1356.9620105792828</v>
      </c>
      <c r="F37" s="24" t="s">
        <v>63</v>
      </c>
      <c r="G37" s="18" t="str">
        <f t="shared" si="4"/>
        <v>34446.364</v>
      </c>
      <c r="H37" s="17">
        <f t="shared" si="5"/>
        <v>1357</v>
      </c>
      <c r="I37" s="56" t="s">
        <v>106</v>
      </c>
      <c r="J37" s="57" t="s">
        <v>107</v>
      </c>
      <c r="K37" s="56">
        <v>1357</v>
      </c>
      <c r="L37" s="56" t="s">
        <v>108</v>
      </c>
      <c r="M37" s="57" t="s">
        <v>68</v>
      </c>
      <c r="N37" s="57"/>
      <c r="O37" s="58" t="s">
        <v>69</v>
      </c>
      <c r="P37" s="58" t="s">
        <v>70</v>
      </c>
    </row>
    <row r="38" spans="1:16" ht="12.75" customHeight="1" thickBot="1" x14ac:dyDescent="0.25">
      <c r="A38" s="17" t="str">
        <f t="shared" si="0"/>
        <v> AHSB 7.7.373 </v>
      </c>
      <c r="B38" s="24" t="str">
        <f t="shared" si="1"/>
        <v>I</v>
      </c>
      <c r="C38" s="17">
        <f t="shared" si="2"/>
        <v>34451.368999999999</v>
      </c>
      <c r="D38" s="18" t="str">
        <f t="shared" si="3"/>
        <v>vis</v>
      </c>
      <c r="E38" s="55">
        <f>VLOOKUP(C38,Active!C$21:E$973,3,FALSE)</f>
        <v>1363.0318092620666</v>
      </c>
      <c r="F38" s="24" t="s">
        <v>63</v>
      </c>
      <c r="G38" s="18" t="str">
        <f t="shared" si="4"/>
        <v>34451.369</v>
      </c>
      <c r="H38" s="17">
        <f t="shared" si="5"/>
        <v>1363</v>
      </c>
      <c r="I38" s="56" t="s">
        <v>109</v>
      </c>
      <c r="J38" s="57" t="s">
        <v>110</v>
      </c>
      <c r="K38" s="56">
        <v>1363</v>
      </c>
      <c r="L38" s="56" t="s">
        <v>111</v>
      </c>
      <c r="M38" s="57" t="s">
        <v>68</v>
      </c>
      <c r="N38" s="57"/>
      <c r="O38" s="58" t="s">
        <v>69</v>
      </c>
      <c r="P38" s="58" t="s">
        <v>70</v>
      </c>
    </row>
    <row r="39" spans="1:16" ht="12.75" customHeight="1" thickBot="1" x14ac:dyDescent="0.25">
      <c r="A39" s="17" t="str">
        <f t="shared" si="0"/>
        <v> AHSB 7.7.373 </v>
      </c>
      <c r="B39" s="24" t="str">
        <f t="shared" si="1"/>
        <v>I</v>
      </c>
      <c r="C39" s="17">
        <f t="shared" si="2"/>
        <v>34770.51</v>
      </c>
      <c r="D39" s="18" t="str">
        <f t="shared" si="3"/>
        <v>vis</v>
      </c>
      <c r="E39" s="55">
        <f>VLOOKUP(C39,Active!C$21:E$973,3,FALSE)</f>
        <v>1750.0690962597371</v>
      </c>
      <c r="F39" s="24" t="s">
        <v>63</v>
      </c>
      <c r="G39" s="18" t="str">
        <f t="shared" si="4"/>
        <v>34770.510</v>
      </c>
      <c r="H39" s="17">
        <f t="shared" si="5"/>
        <v>1750</v>
      </c>
      <c r="I39" s="56" t="s">
        <v>112</v>
      </c>
      <c r="J39" s="57" t="s">
        <v>113</v>
      </c>
      <c r="K39" s="56">
        <v>1750</v>
      </c>
      <c r="L39" s="56" t="s">
        <v>114</v>
      </c>
      <c r="M39" s="57" t="s">
        <v>68</v>
      </c>
      <c r="N39" s="57"/>
      <c r="O39" s="58" t="s">
        <v>69</v>
      </c>
      <c r="P39" s="58" t="s">
        <v>70</v>
      </c>
    </row>
    <row r="40" spans="1:16" ht="12.75" customHeight="1" thickBot="1" x14ac:dyDescent="0.25">
      <c r="A40" s="17" t="str">
        <f t="shared" si="0"/>
        <v> AHSB 7.7.373 </v>
      </c>
      <c r="B40" s="24" t="str">
        <f t="shared" si="1"/>
        <v>I</v>
      </c>
      <c r="C40" s="17">
        <f t="shared" si="2"/>
        <v>34780.35</v>
      </c>
      <c r="D40" s="18" t="str">
        <f t="shared" si="3"/>
        <v>vis</v>
      </c>
      <c r="E40" s="55">
        <f>VLOOKUP(C40,Active!C$21:E$973,3,FALSE)</f>
        <v>1762.0025266370803</v>
      </c>
      <c r="F40" s="24" t="s">
        <v>63</v>
      </c>
      <c r="G40" s="18" t="str">
        <f t="shared" si="4"/>
        <v>34780.350</v>
      </c>
      <c r="H40" s="17">
        <f t="shared" si="5"/>
        <v>1762</v>
      </c>
      <c r="I40" s="56" t="s">
        <v>115</v>
      </c>
      <c r="J40" s="57" t="s">
        <v>116</v>
      </c>
      <c r="K40" s="56">
        <v>1762</v>
      </c>
      <c r="L40" s="56" t="s">
        <v>117</v>
      </c>
      <c r="M40" s="57" t="s">
        <v>68</v>
      </c>
      <c r="N40" s="57"/>
      <c r="O40" s="58" t="s">
        <v>69</v>
      </c>
      <c r="P40" s="58" t="s">
        <v>70</v>
      </c>
    </row>
    <row r="41" spans="1:16" ht="12.75" customHeight="1" thickBot="1" x14ac:dyDescent="0.25">
      <c r="A41" s="17" t="str">
        <f t="shared" si="0"/>
        <v> AHSB 7.7.373 </v>
      </c>
      <c r="B41" s="24" t="str">
        <f t="shared" si="1"/>
        <v>I</v>
      </c>
      <c r="C41" s="17">
        <f t="shared" si="2"/>
        <v>35137.366000000002</v>
      </c>
      <c r="D41" s="18" t="str">
        <f t="shared" si="3"/>
        <v>vis</v>
      </c>
      <c r="E41" s="55">
        <f>VLOOKUP(C41,Active!C$21:E$973,3,FALSE)</f>
        <v>2194.9726058646324</v>
      </c>
      <c r="F41" s="24" t="s">
        <v>63</v>
      </c>
      <c r="G41" s="18" t="str">
        <f t="shared" si="4"/>
        <v>35137.366</v>
      </c>
      <c r="H41" s="17">
        <f t="shared" si="5"/>
        <v>2195</v>
      </c>
      <c r="I41" s="56" t="s">
        <v>118</v>
      </c>
      <c r="J41" s="57" t="s">
        <v>119</v>
      </c>
      <c r="K41" s="56">
        <v>2195</v>
      </c>
      <c r="L41" s="56" t="s">
        <v>120</v>
      </c>
      <c r="M41" s="57" t="s">
        <v>68</v>
      </c>
      <c r="N41" s="57"/>
      <c r="O41" s="58" t="s">
        <v>69</v>
      </c>
      <c r="P41" s="58" t="s">
        <v>70</v>
      </c>
    </row>
    <row r="42" spans="1:16" ht="12.75" customHeight="1" thickBot="1" x14ac:dyDescent="0.25">
      <c r="A42" s="17" t="str">
        <f t="shared" si="0"/>
        <v> AHSB 7.7.373 </v>
      </c>
      <c r="B42" s="24" t="str">
        <f t="shared" si="1"/>
        <v>I</v>
      </c>
      <c r="C42" s="17">
        <f t="shared" si="2"/>
        <v>35160.483</v>
      </c>
      <c r="D42" s="18" t="str">
        <f t="shared" si="3"/>
        <v>vis</v>
      </c>
      <c r="E42" s="55">
        <f>VLOOKUP(C42,Active!C$21:E$973,3,FALSE)</f>
        <v>2223.0076780224699</v>
      </c>
      <c r="F42" s="24" t="s">
        <v>63</v>
      </c>
      <c r="G42" s="18" t="str">
        <f t="shared" si="4"/>
        <v>35160.483</v>
      </c>
      <c r="H42" s="17">
        <f t="shared" si="5"/>
        <v>2223</v>
      </c>
      <c r="I42" s="56" t="s">
        <v>121</v>
      </c>
      <c r="J42" s="57" t="s">
        <v>122</v>
      </c>
      <c r="K42" s="56">
        <v>2223</v>
      </c>
      <c r="L42" s="56" t="s">
        <v>123</v>
      </c>
      <c r="M42" s="57" t="s">
        <v>68</v>
      </c>
      <c r="N42" s="57"/>
      <c r="O42" s="58" t="s">
        <v>69</v>
      </c>
      <c r="P42" s="58" t="s">
        <v>70</v>
      </c>
    </row>
    <row r="43" spans="1:16" ht="12.75" customHeight="1" thickBot="1" x14ac:dyDescent="0.25">
      <c r="A43" s="17" t="str">
        <f t="shared" si="0"/>
        <v> AHSB 7.7.373 </v>
      </c>
      <c r="B43" s="24" t="str">
        <f t="shared" si="1"/>
        <v>I</v>
      </c>
      <c r="C43" s="17">
        <f t="shared" si="2"/>
        <v>35161.317999999999</v>
      </c>
      <c r="D43" s="18" t="str">
        <f t="shared" si="3"/>
        <v>vis</v>
      </c>
      <c r="E43" s="55">
        <f>VLOOKUP(C43,Active!C$21:E$973,3,FALSE)</f>
        <v>2224.0203217587582</v>
      </c>
      <c r="F43" s="24" t="s">
        <v>63</v>
      </c>
      <c r="G43" s="18" t="str">
        <f t="shared" si="4"/>
        <v>35161.318</v>
      </c>
      <c r="H43" s="17">
        <f t="shared" si="5"/>
        <v>2224</v>
      </c>
      <c r="I43" s="56" t="s">
        <v>124</v>
      </c>
      <c r="J43" s="57" t="s">
        <v>125</v>
      </c>
      <c r="K43" s="56">
        <v>2224</v>
      </c>
      <c r="L43" s="56" t="s">
        <v>126</v>
      </c>
      <c r="M43" s="57" t="s">
        <v>68</v>
      </c>
      <c r="N43" s="57"/>
      <c r="O43" s="58" t="s">
        <v>69</v>
      </c>
      <c r="P43" s="58" t="s">
        <v>70</v>
      </c>
    </row>
    <row r="44" spans="1:16" ht="12.75" customHeight="1" thickBot="1" x14ac:dyDescent="0.25">
      <c r="A44" s="17" t="str">
        <f t="shared" si="0"/>
        <v> AHSB 7.7.373 </v>
      </c>
      <c r="B44" s="24" t="str">
        <f t="shared" si="1"/>
        <v>I</v>
      </c>
      <c r="C44" s="17">
        <f t="shared" si="2"/>
        <v>35165.417999999998</v>
      </c>
      <c r="D44" s="18" t="str">
        <f t="shared" si="3"/>
        <v>vis</v>
      </c>
      <c r="E44" s="55">
        <f>VLOOKUP(C44,Active!C$21:E$973,3,FALSE)</f>
        <v>2228.9925844159843</v>
      </c>
      <c r="F44" s="24" t="s">
        <v>63</v>
      </c>
      <c r="G44" s="18" t="str">
        <f t="shared" si="4"/>
        <v>35165.418</v>
      </c>
      <c r="H44" s="17">
        <f t="shared" si="5"/>
        <v>2229</v>
      </c>
      <c r="I44" s="56" t="s">
        <v>127</v>
      </c>
      <c r="J44" s="57" t="s">
        <v>128</v>
      </c>
      <c r="K44" s="56">
        <v>2229</v>
      </c>
      <c r="L44" s="56" t="s">
        <v>129</v>
      </c>
      <c r="M44" s="57" t="s">
        <v>68</v>
      </c>
      <c r="N44" s="57"/>
      <c r="O44" s="58" t="s">
        <v>69</v>
      </c>
      <c r="P44" s="58" t="s">
        <v>70</v>
      </c>
    </row>
    <row r="45" spans="1:16" ht="12.75" customHeight="1" thickBot="1" x14ac:dyDescent="0.25">
      <c r="A45" s="17" t="str">
        <f t="shared" si="0"/>
        <v> AHSB 7.7.373 </v>
      </c>
      <c r="B45" s="24" t="str">
        <f t="shared" si="1"/>
        <v>I</v>
      </c>
      <c r="C45" s="17">
        <f t="shared" si="2"/>
        <v>35184.392</v>
      </c>
      <c r="D45" s="18" t="str">
        <f t="shared" si="3"/>
        <v>vis</v>
      </c>
      <c r="E45" s="55">
        <f>VLOOKUP(C45,Active!C$21:E$973,3,FALSE)</f>
        <v>2252.0032457960469</v>
      </c>
      <c r="F45" s="24" t="s">
        <v>63</v>
      </c>
      <c r="G45" s="18" t="str">
        <f t="shared" si="4"/>
        <v>35184.392</v>
      </c>
      <c r="H45" s="17">
        <f t="shared" si="5"/>
        <v>2252</v>
      </c>
      <c r="I45" s="56" t="s">
        <v>130</v>
      </c>
      <c r="J45" s="57" t="s">
        <v>131</v>
      </c>
      <c r="K45" s="56">
        <v>2252</v>
      </c>
      <c r="L45" s="56" t="s">
        <v>132</v>
      </c>
      <c r="M45" s="57" t="s">
        <v>68</v>
      </c>
      <c r="N45" s="57"/>
      <c r="O45" s="58" t="s">
        <v>69</v>
      </c>
      <c r="P45" s="58" t="s">
        <v>70</v>
      </c>
    </row>
    <row r="46" spans="1:16" ht="12.75" customHeight="1" thickBot="1" x14ac:dyDescent="0.25">
      <c r="A46" s="17" t="str">
        <f t="shared" si="0"/>
        <v> AHSB 7.7.373 </v>
      </c>
      <c r="B46" s="24" t="str">
        <f t="shared" si="1"/>
        <v>I</v>
      </c>
      <c r="C46" s="17">
        <f t="shared" si="2"/>
        <v>35399.608</v>
      </c>
      <c r="D46" s="18" t="str">
        <f t="shared" si="3"/>
        <v>vis</v>
      </c>
      <c r="E46" s="55">
        <f>VLOOKUP(C46,Active!C$21:E$973,3,FALSE)</f>
        <v>2513.005801902877</v>
      </c>
      <c r="F46" s="24" t="s">
        <v>63</v>
      </c>
      <c r="G46" s="18" t="str">
        <f t="shared" si="4"/>
        <v>35399.608</v>
      </c>
      <c r="H46" s="17">
        <f t="shared" si="5"/>
        <v>2513</v>
      </c>
      <c r="I46" s="56" t="s">
        <v>133</v>
      </c>
      <c r="J46" s="57" t="s">
        <v>134</v>
      </c>
      <c r="K46" s="56">
        <v>2513</v>
      </c>
      <c r="L46" s="56" t="s">
        <v>135</v>
      </c>
      <c r="M46" s="57" t="s">
        <v>68</v>
      </c>
      <c r="N46" s="57"/>
      <c r="O46" s="58" t="s">
        <v>69</v>
      </c>
      <c r="P46" s="58" t="s">
        <v>70</v>
      </c>
    </row>
    <row r="47" spans="1:16" ht="12.75" customHeight="1" thickBot="1" x14ac:dyDescent="0.25">
      <c r="A47" s="17" t="str">
        <f t="shared" si="0"/>
        <v> AHSB 7.7.373 </v>
      </c>
      <c r="B47" s="24" t="str">
        <f t="shared" si="1"/>
        <v>I</v>
      </c>
      <c r="C47" s="17">
        <f t="shared" si="2"/>
        <v>35428.498</v>
      </c>
      <c r="D47" s="18" t="str">
        <f t="shared" si="3"/>
        <v>vis</v>
      </c>
      <c r="E47" s="55">
        <f>VLOOKUP(C47,Active!C$21:E$973,3,FALSE)</f>
        <v>2548.0420624314911</v>
      </c>
      <c r="F47" s="24" t="s">
        <v>63</v>
      </c>
      <c r="G47" s="18" t="str">
        <f t="shared" si="4"/>
        <v>35428.498</v>
      </c>
      <c r="H47" s="17">
        <f t="shared" si="5"/>
        <v>2548</v>
      </c>
      <c r="I47" s="56" t="s">
        <v>136</v>
      </c>
      <c r="J47" s="57" t="s">
        <v>137</v>
      </c>
      <c r="K47" s="56">
        <v>2548</v>
      </c>
      <c r="L47" s="56" t="s">
        <v>138</v>
      </c>
      <c r="M47" s="57" t="s">
        <v>68</v>
      </c>
      <c r="N47" s="57"/>
      <c r="O47" s="58" t="s">
        <v>69</v>
      </c>
      <c r="P47" s="58" t="s">
        <v>70</v>
      </c>
    </row>
    <row r="48" spans="1:16" ht="12.75" customHeight="1" thickBot="1" x14ac:dyDescent="0.25">
      <c r="A48" s="17" t="str">
        <f t="shared" si="0"/>
        <v> AHSB 7.7.373 </v>
      </c>
      <c r="B48" s="24" t="str">
        <f t="shared" si="1"/>
        <v>I</v>
      </c>
      <c r="C48" s="17">
        <f t="shared" si="2"/>
        <v>35489.462</v>
      </c>
      <c r="D48" s="18" t="str">
        <f t="shared" si="3"/>
        <v>vis</v>
      </c>
      <c r="E48" s="55">
        <f>VLOOKUP(C48,Active!C$21:E$973,3,FALSE)</f>
        <v>2621.9759699035039</v>
      </c>
      <c r="F48" s="24" t="s">
        <v>63</v>
      </c>
      <c r="G48" s="18" t="str">
        <f t="shared" si="4"/>
        <v>35489.462</v>
      </c>
      <c r="H48" s="17">
        <f t="shared" si="5"/>
        <v>2622</v>
      </c>
      <c r="I48" s="56" t="s">
        <v>139</v>
      </c>
      <c r="J48" s="57" t="s">
        <v>140</v>
      </c>
      <c r="K48" s="56">
        <v>2622</v>
      </c>
      <c r="L48" s="56" t="s">
        <v>141</v>
      </c>
      <c r="M48" s="57" t="s">
        <v>68</v>
      </c>
      <c r="N48" s="57"/>
      <c r="O48" s="58" t="s">
        <v>69</v>
      </c>
      <c r="P48" s="58" t="s">
        <v>70</v>
      </c>
    </row>
    <row r="49" spans="1:16" ht="12.75" customHeight="1" thickBot="1" x14ac:dyDescent="0.25">
      <c r="A49" s="17" t="str">
        <f t="shared" si="0"/>
        <v> AHSB 7.7.373 </v>
      </c>
      <c r="B49" s="24" t="str">
        <f t="shared" si="1"/>
        <v>I</v>
      </c>
      <c r="C49" s="17">
        <f t="shared" si="2"/>
        <v>36608.400000000001</v>
      </c>
      <c r="D49" s="18" t="str">
        <f t="shared" si="3"/>
        <v>vis</v>
      </c>
      <c r="E49" s="55">
        <f>VLOOKUP(C49,Active!C$21:E$973,3,FALSE)</f>
        <v>3978.9646609165538</v>
      </c>
      <c r="F49" s="24" t="s">
        <v>63</v>
      </c>
      <c r="G49" s="18" t="str">
        <f t="shared" si="4"/>
        <v>36608.400</v>
      </c>
      <c r="H49" s="17">
        <f t="shared" si="5"/>
        <v>3979</v>
      </c>
      <c r="I49" s="56" t="s">
        <v>142</v>
      </c>
      <c r="J49" s="57" t="s">
        <v>143</v>
      </c>
      <c r="K49" s="56">
        <v>3979</v>
      </c>
      <c r="L49" s="56" t="s">
        <v>144</v>
      </c>
      <c r="M49" s="57" t="s">
        <v>68</v>
      </c>
      <c r="N49" s="57"/>
      <c r="O49" s="58" t="s">
        <v>69</v>
      </c>
      <c r="P49" s="58" t="s">
        <v>70</v>
      </c>
    </row>
    <row r="50" spans="1:16" ht="12.75" customHeight="1" thickBot="1" x14ac:dyDescent="0.25">
      <c r="A50" s="17" t="str">
        <f t="shared" si="0"/>
        <v> AHSB 7.7.373 </v>
      </c>
      <c r="B50" s="24" t="str">
        <f t="shared" si="1"/>
        <v>I</v>
      </c>
      <c r="C50" s="17">
        <f t="shared" si="2"/>
        <v>37694.400000000001</v>
      </c>
      <c r="D50" s="18" t="str">
        <f t="shared" si="3"/>
        <v>vis</v>
      </c>
      <c r="E50" s="55">
        <f>VLOOKUP(C50,Active!C$21:E$973,3,FALSE)</f>
        <v>5296.0078915872164</v>
      </c>
      <c r="F50" s="24" t="s">
        <v>63</v>
      </c>
      <c r="G50" s="18" t="str">
        <f t="shared" si="4"/>
        <v>37694.400</v>
      </c>
      <c r="H50" s="17">
        <f t="shared" si="5"/>
        <v>5296</v>
      </c>
      <c r="I50" s="56" t="s">
        <v>145</v>
      </c>
      <c r="J50" s="57" t="s">
        <v>146</v>
      </c>
      <c r="K50" s="56">
        <v>5296</v>
      </c>
      <c r="L50" s="56" t="s">
        <v>147</v>
      </c>
      <c r="M50" s="57" t="s">
        <v>68</v>
      </c>
      <c r="N50" s="57"/>
      <c r="O50" s="58" t="s">
        <v>69</v>
      </c>
      <c r="P50" s="58" t="s">
        <v>70</v>
      </c>
    </row>
    <row r="51" spans="1:16" ht="12.75" customHeight="1" thickBot="1" x14ac:dyDescent="0.25">
      <c r="A51" s="17" t="str">
        <f t="shared" si="0"/>
        <v>VSB 40 </v>
      </c>
      <c r="B51" s="24" t="str">
        <f t="shared" si="1"/>
        <v>I</v>
      </c>
      <c r="C51" s="17">
        <f t="shared" si="2"/>
        <v>52300.056600000004</v>
      </c>
      <c r="D51" s="18" t="str">
        <f t="shared" si="3"/>
        <v>vis</v>
      </c>
      <c r="E51" s="55">
        <f>VLOOKUP(C51,Active!C$21:E$973,3,FALSE)</f>
        <v>23008.973963898712</v>
      </c>
      <c r="F51" s="24" t="s">
        <v>63</v>
      </c>
      <c r="G51" s="18" t="str">
        <f t="shared" si="4"/>
        <v>52300.0566</v>
      </c>
      <c r="H51" s="17">
        <f t="shared" si="5"/>
        <v>23009</v>
      </c>
      <c r="I51" s="56" t="s">
        <v>167</v>
      </c>
      <c r="J51" s="57" t="s">
        <v>168</v>
      </c>
      <c r="K51" s="56" t="s">
        <v>169</v>
      </c>
      <c r="L51" s="56" t="s">
        <v>170</v>
      </c>
      <c r="M51" s="57" t="s">
        <v>151</v>
      </c>
      <c r="N51" s="57" t="s">
        <v>164</v>
      </c>
      <c r="O51" s="58" t="s">
        <v>171</v>
      </c>
      <c r="P51" s="59" t="s">
        <v>172</v>
      </c>
    </row>
    <row r="52" spans="1:16" ht="12.75" customHeight="1" thickBot="1" x14ac:dyDescent="0.25">
      <c r="A52" s="17" t="str">
        <f t="shared" si="0"/>
        <v>BAVM 225 </v>
      </c>
      <c r="B52" s="24" t="str">
        <f t="shared" si="1"/>
        <v>I</v>
      </c>
      <c r="C52" s="17">
        <f t="shared" si="2"/>
        <v>55593.399799999999</v>
      </c>
      <c r="D52" s="18" t="str">
        <f t="shared" si="3"/>
        <v>vis</v>
      </c>
      <c r="E52" s="55">
        <f>VLOOKUP(C52,Active!C$21:E$973,3,FALSE)</f>
        <v>27002.966015312391</v>
      </c>
      <c r="F52" s="24" t="s">
        <v>63</v>
      </c>
      <c r="G52" s="18" t="str">
        <f t="shared" si="4"/>
        <v>55593.3998</v>
      </c>
      <c r="H52" s="17">
        <f t="shared" si="5"/>
        <v>27003</v>
      </c>
      <c r="I52" s="56" t="s">
        <v>217</v>
      </c>
      <c r="J52" s="57" t="s">
        <v>218</v>
      </c>
      <c r="K52" s="56" t="s">
        <v>219</v>
      </c>
      <c r="L52" s="56" t="s">
        <v>220</v>
      </c>
      <c r="M52" s="57" t="s">
        <v>177</v>
      </c>
      <c r="N52" s="57" t="s">
        <v>152</v>
      </c>
      <c r="O52" s="58" t="s">
        <v>221</v>
      </c>
      <c r="P52" s="59" t="s">
        <v>222</v>
      </c>
    </row>
    <row r="53" spans="1:16" x14ac:dyDescent="0.2">
      <c r="B53" s="24"/>
      <c r="F53" s="24"/>
    </row>
    <row r="54" spans="1:16" x14ac:dyDescent="0.2">
      <c r="B54" s="24"/>
      <c r="F54" s="24"/>
    </row>
    <row r="55" spans="1:16" x14ac:dyDescent="0.2">
      <c r="B55" s="24"/>
      <c r="F55" s="24"/>
    </row>
    <row r="56" spans="1:16" x14ac:dyDescent="0.2">
      <c r="B56" s="24"/>
      <c r="F56" s="24"/>
    </row>
    <row r="57" spans="1:16" x14ac:dyDescent="0.2">
      <c r="B57" s="24"/>
      <c r="F57" s="24"/>
    </row>
    <row r="58" spans="1:16" x14ac:dyDescent="0.2">
      <c r="B58" s="24"/>
      <c r="F58" s="24"/>
    </row>
    <row r="59" spans="1:16" x14ac:dyDescent="0.2">
      <c r="B59" s="24"/>
      <c r="F59" s="24"/>
    </row>
    <row r="60" spans="1:16" x14ac:dyDescent="0.2">
      <c r="B60" s="24"/>
      <c r="F60" s="24"/>
    </row>
    <row r="61" spans="1:16" x14ac:dyDescent="0.2">
      <c r="B61" s="24"/>
      <c r="F61" s="24"/>
    </row>
    <row r="62" spans="1:16" x14ac:dyDescent="0.2">
      <c r="B62" s="24"/>
      <c r="F62" s="24"/>
    </row>
    <row r="63" spans="1:16" x14ac:dyDescent="0.2">
      <c r="B63" s="24"/>
      <c r="F63" s="24"/>
    </row>
    <row r="64" spans="1:16" x14ac:dyDescent="0.2">
      <c r="B64" s="24"/>
      <c r="F64" s="24"/>
    </row>
    <row r="65" spans="2:6" x14ac:dyDescent="0.2">
      <c r="B65" s="24"/>
      <c r="F65" s="24"/>
    </row>
    <row r="66" spans="2:6" x14ac:dyDescent="0.2">
      <c r="B66" s="24"/>
      <c r="F66" s="24"/>
    </row>
    <row r="67" spans="2:6" x14ac:dyDescent="0.2">
      <c r="B67" s="24"/>
      <c r="F67" s="24"/>
    </row>
    <row r="68" spans="2:6" x14ac:dyDescent="0.2">
      <c r="B68" s="24"/>
      <c r="F68" s="24"/>
    </row>
    <row r="69" spans="2:6" x14ac:dyDescent="0.2">
      <c r="B69" s="24"/>
      <c r="F69" s="24"/>
    </row>
    <row r="70" spans="2:6" x14ac:dyDescent="0.2">
      <c r="B70" s="24"/>
      <c r="F70" s="24"/>
    </row>
    <row r="71" spans="2:6" x14ac:dyDescent="0.2">
      <c r="B71" s="24"/>
      <c r="F71" s="24"/>
    </row>
    <row r="72" spans="2:6" x14ac:dyDescent="0.2">
      <c r="B72" s="24"/>
      <c r="F72" s="24"/>
    </row>
    <row r="73" spans="2:6" x14ac:dyDescent="0.2">
      <c r="B73" s="24"/>
      <c r="F73" s="24"/>
    </row>
    <row r="74" spans="2:6" x14ac:dyDescent="0.2">
      <c r="B74" s="24"/>
      <c r="F74" s="24"/>
    </row>
    <row r="75" spans="2:6" x14ac:dyDescent="0.2">
      <c r="B75" s="24"/>
      <c r="F75" s="24"/>
    </row>
    <row r="76" spans="2:6" x14ac:dyDescent="0.2">
      <c r="B76" s="24"/>
      <c r="F76" s="24"/>
    </row>
    <row r="77" spans="2:6" x14ac:dyDescent="0.2">
      <c r="B77" s="24"/>
      <c r="F77" s="24"/>
    </row>
    <row r="78" spans="2:6" x14ac:dyDescent="0.2">
      <c r="B78" s="24"/>
      <c r="F78" s="24"/>
    </row>
    <row r="79" spans="2:6" x14ac:dyDescent="0.2">
      <c r="B79" s="24"/>
      <c r="F79" s="24"/>
    </row>
    <row r="80" spans="2:6" x14ac:dyDescent="0.2">
      <c r="B80" s="24"/>
      <c r="F80" s="24"/>
    </row>
    <row r="81" spans="2:6" x14ac:dyDescent="0.2">
      <c r="B81" s="24"/>
      <c r="F81" s="24"/>
    </row>
    <row r="82" spans="2:6" x14ac:dyDescent="0.2">
      <c r="B82" s="24"/>
      <c r="F82" s="24"/>
    </row>
    <row r="83" spans="2:6" x14ac:dyDescent="0.2">
      <c r="B83" s="24"/>
      <c r="F83" s="24"/>
    </row>
    <row r="84" spans="2:6" x14ac:dyDescent="0.2">
      <c r="B84" s="24"/>
      <c r="F84" s="24"/>
    </row>
    <row r="85" spans="2:6" x14ac:dyDescent="0.2">
      <c r="B85" s="24"/>
      <c r="F85" s="24"/>
    </row>
    <row r="86" spans="2:6" x14ac:dyDescent="0.2">
      <c r="B86" s="24"/>
      <c r="F86" s="24"/>
    </row>
    <row r="87" spans="2:6" x14ac:dyDescent="0.2">
      <c r="B87" s="24"/>
      <c r="F87" s="24"/>
    </row>
    <row r="88" spans="2:6" x14ac:dyDescent="0.2">
      <c r="B88" s="24"/>
      <c r="F88" s="24"/>
    </row>
    <row r="89" spans="2:6" x14ac:dyDescent="0.2">
      <c r="B89" s="24"/>
      <c r="F89" s="24"/>
    </row>
    <row r="90" spans="2:6" x14ac:dyDescent="0.2">
      <c r="B90" s="24"/>
      <c r="F90" s="24"/>
    </row>
    <row r="91" spans="2:6" x14ac:dyDescent="0.2">
      <c r="B91" s="24"/>
      <c r="F91" s="24"/>
    </row>
    <row r="92" spans="2:6" x14ac:dyDescent="0.2">
      <c r="B92" s="24"/>
      <c r="F92" s="24"/>
    </row>
    <row r="93" spans="2:6" x14ac:dyDescent="0.2">
      <c r="B93" s="24"/>
      <c r="F93" s="24"/>
    </row>
    <row r="94" spans="2:6" x14ac:dyDescent="0.2">
      <c r="B94" s="24"/>
      <c r="F94" s="24"/>
    </row>
    <row r="95" spans="2:6" x14ac:dyDescent="0.2">
      <c r="B95" s="24"/>
      <c r="F95" s="24"/>
    </row>
    <row r="96" spans="2:6" x14ac:dyDescent="0.2">
      <c r="B96" s="24"/>
      <c r="F96" s="24"/>
    </row>
    <row r="97" spans="2:6" x14ac:dyDescent="0.2">
      <c r="B97" s="24"/>
      <c r="F97" s="24"/>
    </row>
    <row r="98" spans="2:6" x14ac:dyDescent="0.2">
      <c r="B98" s="24"/>
      <c r="F98" s="24"/>
    </row>
    <row r="99" spans="2:6" x14ac:dyDescent="0.2">
      <c r="B99" s="24"/>
      <c r="F99" s="24"/>
    </row>
    <row r="100" spans="2:6" x14ac:dyDescent="0.2">
      <c r="B100" s="24"/>
      <c r="F100" s="24"/>
    </row>
    <row r="101" spans="2:6" x14ac:dyDescent="0.2">
      <c r="B101" s="24"/>
      <c r="F101" s="24"/>
    </row>
    <row r="102" spans="2:6" x14ac:dyDescent="0.2">
      <c r="B102" s="24"/>
      <c r="F102" s="24"/>
    </row>
    <row r="103" spans="2:6" x14ac:dyDescent="0.2">
      <c r="B103" s="24"/>
      <c r="F103" s="24"/>
    </row>
    <row r="104" spans="2:6" x14ac:dyDescent="0.2">
      <c r="B104" s="24"/>
      <c r="F104" s="24"/>
    </row>
    <row r="105" spans="2:6" x14ac:dyDescent="0.2">
      <c r="B105" s="24"/>
      <c r="F105" s="24"/>
    </row>
    <row r="106" spans="2:6" x14ac:dyDescent="0.2">
      <c r="B106" s="24"/>
      <c r="F106" s="24"/>
    </row>
    <row r="107" spans="2:6" x14ac:dyDescent="0.2">
      <c r="B107" s="24"/>
      <c r="F107" s="24"/>
    </row>
    <row r="108" spans="2:6" x14ac:dyDescent="0.2">
      <c r="B108" s="24"/>
      <c r="F108" s="24"/>
    </row>
    <row r="109" spans="2:6" x14ac:dyDescent="0.2">
      <c r="B109" s="24"/>
      <c r="F109" s="24"/>
    </row>
    <row r="110" spans="2:6" x14ac:dyDescent="0.2">
      <c r="B110" s="24"/>
      <c r="F110" s="24"/>
    </row>
    <row r="111" spans="2:6" x14ac:dyDescent="0.2">
      <c r="B111" s="24"/>
      <c r="F111" s="24"/>
    </row>
    <row r="112" spans="2:6" x14ac:dyDescent="0.2">
      <c r="B112" s="24"/>
      <c r="F112" s="24"/>
    </row>
    <row r="113" spans="2:6" x14ac:dyDescent="0.2">
      <c r="B113" s="24"/>
      <c r="F113" s="24"/>
    </row>
    <row r="114" spans="2:6" x14ac:dyDescent="0.2">
      <c r="B114" s="24"/>
      <c r="F114" s="24"/>
    </row>
    <row r="115" spans="2:6" x14ac:dyDescent="0.2">
      <c r="B115" s="24"/>
      <c r="F115" s="24"/>
    </row>
    <row r="116" spans="2:6" x14ac:dyDescent="0.2">
      <c r="B116" s="24"/>
      <c r="F116" s="24"/>
    </row>
    <row r="117" spans="2:6" x14ac:dyDescent="0.2">
      <c r="B117" s="24"/>
      <c r="F117" s="24"/>
    </row>
    <row r="118" spans="2:6" x14ac:dyDescent="0.2">
      <c r="B118" s="24"/>
      <c r="F118" s="24"/>
    </row>
    <row r="119" spans="2:6" x14ac:dyDescent="0.2">
      <c r="B119" s="24"/>
      <c r="F119" s="24"/>
    </row>
    <row r="120" spans="2:6" x14ac:dyDescent="0.2">
      <c r="B120" s="24"/>
      <c r="F120" s="24"/>
    </row>
    <row r="121" spans="2:6" x14ac:dyDescent="0.2">
      <c r="B121" s="24"/>
      <c r="F121" s="24"/>
    </row>
    <row r="122" spans="2:6" x14ac:dyDescent="0.2">
      <c r="B122" s="24"/>
      <c r="F122" s="24"/>
    </row>
    <row r="123" spans="2:6" x14ac:dyDescent="0.2">
      <c r="B123" s="24"/>
      <c r="F123" s="24"/>
    </row>
    <row r="124" spans="2:6" x14ac:dyDescent="0.2">
      <c r="B124" s="24"/>
      <c r="F124" s="24"/>
    </row>
    <row r="125" spans="2:6" x14ac:dyDescent="0.2">
      <c r="B125" s="24"/>
      <c r="F125" s="24"/>
    </row>
    <row r="126" spans="2:6" x14ac:dyDescent="0.2">
      <c r="B126" s="24"/>
      <c r="F126" s="24"/>
    </row>
    <row r="127" spans="2:6" x14ac:dyDescent="0.2">
      <c r="B127" s="24"/>
      <c r="F127" s="24"/>
    </row>
    <row r="128" spans="2:6" x14ac:dyDescent="0.2">
      <c r="B128" s="24"/>
      <c r="F128" s="24"/>
    </row>
    <row r="129" spans="2:6" x14ac:dyDescent="0.2">
      <c r="B129" s="24"/>
      <c r="F129" s="24"/>
    </row>
    <row r="130" spans="2:6" x14ac:dyDescent="0.2">
      <c r="B130" s="24"/>
      <c r="F130" s="24"/>
    </row>
    <row r="131" spans="2:6" x14ac:dyDescent="0.2">
      <c r="B131" s="24"/>
      <c r="F131" s="24"/>
    </row>
    <row r="132" spans="2:6" x14ac:dyDescent="0.2">
      <c r="B132" s="24"/>
      <c r="F132" s="24"/>
    </row>
    <row r="133" spans="2:6" x14ac:dyDescent="0.2">
      <c r="B133" s="24"/>
      <c r="F133" s="24"/>
    </row>
    <row r="134" spans="2:6" x14ac:dyDescent="0.2">
      <c r="B134" s="24"/>
      <c r="F134" s="24"/>
    </row>
    <row r="135" spans="2:6" x14ac:dyDescent="0.2">
      <c r="B135" s="24"/>
      <c r="F135" s="24"/>
    </row>
    <row r="136" spans="2:6" x14ac:dyDescent="0.2">
      <c r="B136" s="24"/>
      <c r="F136" s="24"/>
    </row>
    <row r="137" spans="2:6" x14ac:dyDescent="0.2">
      <c r="B137" s="24"/>
      <c r="F137" s="24"/>
    </row>
    <row r="138" spans="2:6" x14ac:dyDescent="0.2">
      <c r="B138" s="24"/>
      <c r="F138" s="24"/>
    </row>
    <row r="139" spans="2:6" x14ac:dyDescent="0.2">
      <c r="B139" s="24"/>
      <c r="F139" s="24"/>
    </row>
    <row r="140" spans="2:6" x14ac:dyDescent="0.2">
      <c r="B140" s="24"/>
      <c r="F140" s="24"/>
    </row>
    <row r="141" spans="2:6" x14ac:dyDescent="0.2">
      <c r="B141" s="24"/>
      <c r="F141" s="24"/>
    </row>
    <row r="142" spans="2:6" x14ac:dyDescent="0.2">
      <c r="B142" s="24"/>
      <c r="F142" s="24"/>
    </row>
    <row r="143" spans="2:6" x14ac:dyDescent="0.2">
      <c r="B143" s="24"/>
      <c r="F143" s="24"/>
    </row>
    <row r="144" spans="2:6" x14ac:dyDescent="0.2">
      <c r="B144" s="24"/>
      <c r="F144" s="24"/>
    </row>
    <row r="145" spans="2:6" x14ac:dyDescent="0.2">
      <c r="B145" s="24"/>
      <c r="F145" s="24"/>
    </row>
    <row r="146" spans="2:6" x14ac:dyDescent="0.2">
      <c r="B146" s="24"/>
      <c r="F146" s="24"/>
    </row>
    <row r="147" spans="2:6" x14ac:dyDescent="0.2">
      <c r="B147" s="24"/>
      <c r="F147" s="24"/>
    </row>
    <row r="148" spans="2:6" x14ac:dyDescent="0.2">
      <c r="B148" s="24"/>
      <c r="F148" s="24"/>
    </row>
    <row r="149" spans="2:6" x14ac:dyDescent="0.2">
      <c r="B149" s="24"/>
      <c r="F149" s="24"/>
    </row>
    <row r="150" spans="2:6" x14ac:dyDescent="0.2">
      <c r="B150" s="24"/>
      <c r="F150" s="24"/>
    </row>
    <row r="151" spans="2:6" x14ac:dyDescent="0.2">
      <c r="B151" s="24"/>
      <c r="F151" s="24"/>
    </row>
    <row r="152" spans="2:6" x14ac:dyDescent="0.2">
      <c r="B152" s="24"/>
      <c r="F152" s="24"/>
    </row>
    <row r="153" spans="2:6" x14ac:dyDescent="0.2">
      <c r="B153" s="24"/>
      <c r="F153" s="24"/>
    </row>
    <row r="154" spans="2:6" x14ac:dyDescent="0.2">
      <c r="B154" s="24"/>
      <c r="F154" s="24"/>
    </row>
    <row r="155" spans="2:6" x14ac:dyDescent="0.2">
      <c r="B155" s="24"/>
      <c r="F155" s="24"/>
    </row>
    <row r="156" spans="2:6" x14ac:dyDescent="0.2">
      <c r="B156" s="24"/>
      <c r="F156" s="24"/>
    </row>
    <row r="157" spans="2:6" x14ac:dyDescent="0.2">
      <c r="B157" s="24"/>
      <c r="F157" s="24"/>
    </row>
    <row r="158" spans="2:6" x14ac:dyDescent="0.2">
      <c r="B158" s="24"/>
      <c r="F158" s="24"/>
    </row>
    <row r="159" spans="2:6" x14ac:dyDescent="0.2">
      <c r="B159" s="24"/>
      <c r="F159" s="24"/>
    </row>
    <row r="160" spans="2:6" x14ac:dyDescent="0.2">
      <c r="B160" s="24"/>
      <c r="F160" s="24"/>
    </row>
    <row r="161" spans="2:6" x14ac:dyDescent="0.2">
      <c r="B161" s="24"/>
      <c r="F161" s="24"/>
    </row>
    <row r="162" spans="2:6" x14ac:dyDescent="0.2">
      <c r="B162" s="24"/>
      <c r="F162" s="24"/>
    </row>
    <row r="163" spans="2:6" x14ac:dyDescent="0.2">
      <c r="B163" s="24"/>
      <c r="F163" s="24"/>
    </row>
    <row r="164" spans="2:6" x14ac:dyDescent="0.2">
      <c r="B164" s="24"/>
      <c r="F164" s="24"/>
    </row>
    <row r="165" spans="2:6" x14ac:dyDescent="0.2">
      <c r="B165" s="24"/>
      <c r="F165" s="24"/>
    </row>
    <row r="166" spans="2:6" x14ac:dyDescent="0.2">
      <c r="B166" s="24"/>
      <c r="F166" s="24"/>
    </row>
    <row r="167" spans="2:6" x14ac:dyDescent="0.2">
      <c r="B167" s="24"/>
      <c r="F167" s="24"/>
    </row>
    <row r="168" spans="2:6" x14ac:dyDescent="0.2">
      <c r="B168" s="24"/>
      <c r="F168" s="24"/>
    </row>
    <row r="169" spans="2:6" x14ac:dyDescent="0.2">
      <c r="B169" s="24"/>
      <c r="F169" s="24"/>
    </row>
    <row r="170" spans="2:6" x14ac:dyDescent="0.2">
      <c r="B170" s="24"/>
      <c r="F170" s="24"/>
    </row>
    <row r="171" spans="2:6" x14ac:dyDescent="0.2">
      <c r="B171" s="24"/>
      <c r="F171" s="24"/>
    </row>
    <row r="172" spans="2:6" x14ac:dyDescent="0.2">
      <c r="B172" s="24"/>
      <c r="F172" s="24"/>
    </row>
    <row r="173" spans="2:6" x14ac:dyDescent="0.2">
      <c r="B173" s="24"/>
      <c r="F173" s="24"/>
    </row>
    <row r="174" spans="2:6" x14ac:dyDescent="0.2">
      <c r="B174" s="24"/>
      <c r="F174" s="24"/>
    </row>
    <row r="175" spans="2:6" x14ac:dyDescent="0.2">
      <c r="B175" s="24"/>
      <c r="F175" s="24"/>
    </row>
    <row r="176" spans="2:6" x14ac:dyDescent="0.2">
      <c r="B176" s="24"/>
      <c r="F176" s="24"/>
    </row>
    <row r="177" spans="2:6" x14ac:dyDescent="0.2">
      <c r="B177" s="24"/>
      <c r="F177" s="24"/>
    </row>
    <row r="178" spans="2:6" x14ac:dyDescent="0.2">
      <c r="B178" s="24"/>
      <c r="F178" s="24"/>
    </row>
    <row r="179" spans="2:6" x14ac:dyDescent="0.2">
      <c r="B179" s="24"/>
      <c r="F179" s="24"/>
    </row>
    <row r="180" spans="2:6" x14ac:dyDescent="0.2">
      <c r="B180" s="24"/>
      <c r="F180" s="24"/>
    </row>
    <row r="181" spans="2:6" x14ac:dyDescent="0.2">
      <c r="B181" s="24"/>
      <c r="F181" s="24"/>
    </row>
    <row r="182" spans="2:6" x14ac:dyDescent="0.2">
      <c r="B182" s="24"/>
      <c r="F182" s="24"/>
    </row>
    <row r="183" spans="2:6" x14ac:dyDescent="0.2">
      <c r="B183" s="24"/>
      <c r="F183" s="24"/>
    </row>
    <row r="184" spans="2:6" x14ac:dyDescent="0.2">
      <c r="B184" s="24"/>
      <c r="F184" s="24"/>
    </row>
    <row r="185" spans="2:6" x14ac:dyDescent="0.2">
      <c r="B185" s="24"/>
      <c r="F185" s="24"/>
    </row>
    <row r="186" spans="2:6" x14ac:dyDescent="0.2">
      <c r="B186" s="24"/>
      <c r="F186" s="24"/>
    </row>
    <row r="187" spans="2:6" x14ac:dyDescent="0.2">
      <c r="B187" s="24"/>
      <c r="F187" s="24"/>
    </row>
    <row r="188" spans="2:6" x14ac:dyDescent="0.2">
      <c r="B188" s="24"/>
      <c r="F188" s="24"/>
    </row>
    <row r="189" spans="2:6" x14ac:dyDescent="0.2">
      <c r="B189" s="24"/>
      <c r="F189" s="24"/>
    </row>
    <row r="190" spans="2:6" x14ac:dyDescent="0.2">
      <c r="B190" s="24"/>
      <c r="F190" s="24"/>
    </row>
    <row r="191" spans="2:6" x14ac:dyDescent="0.2">
      <c r="B191" s="24"/>
      <c r="F191" s="24"/>
    </row>
    <row r="192" spans="2:6" x14ac:dyDescent="0.2">
      <c r="B192" s="24"/>
      <c r="F192" s="24"/>
    </row>
    <row r="193" spans="2:6" x14ac:dyDescent="0.2">
      <c r="B193" s="24"/>
      <c r="F193" s="24"/>
    </row>
    <row r="194" spans="2:6" x14ac:dyDescent="0.2">
      <c r="B194" s="24"/>
      <c r="F194" s="24"/>
    </row>
    <row r="195" spans="2:6" x14ac:dyDescent="0.2">
      <c r="B195" s="24"/>
      <c r="F195" s="24"/>
    </row>
    <row r="196" spans="2:6" x14ac:dyDescent="0.2">
      <c r="B196" s="24"/>
      <c r="F196" s="24"/>
    </row>
    <row r="197" spans="2:6" x14ac:dyDescent="0.2">
      <c r="B197" s="24"/>
      <c r="F197" s="24"/>
    </row>
    <row r="198" spans="2:6" x14ac:dyDescent="0.2">
      <c r="B198" s="24"/>
      <c r="F198" s="24"/>
    </row>
    <row r="199" spans="2:6" x14ac:dyDescent="0.2">
      <c r="B199" s="24"/>
      <c r="F199" s="24"/>
    </row>
    <row r="200" spans="2:6" x14ac:dyDescent="0.2">
      <c r="B200" s="24"/>
      <c r="F200" s="24"/>
    </row>
    <row r="201" spans="2:6" x14ac:dyDescent="0.2">
      <c r="B201" s="24"/>
      <c r="F201" s="24"/>
    </row>
    <row r="202" spans="2:6" x14ac:dyDescent="0.2">
      <c r="B202" s="24"/>
      <c r="F202" s="24"/>
    </row>
    <row r="203" spans="2:6" x14ac:dyDescent="0.2">
      <c r="B203" s="24"/>
      <c r="F203" s="24"/>
    </row>
    <row r="204" spans="2:6" x14ac:dyDescent="0.2">
      <c r="B204" s="24"/>
      <c r="F204" s="24"/>
    </row>
    <row r="205" spans="2:6" x14ac:dyDescent="0.2">
      <c r="B205" s="24"/>
      <c r="F205" s="24"/>
    </row>
    <row r="206" spans="2:6" x14ac:dyDescent="0.2">
      <c r="B206" s="24"/>
      <c r="F206" s="24"/>
    </row>
    <row r="207" spans="2:6" x14ac:dyDescent="0.2">
      <c r="B207" s="24"/>
      <c r="F207" s="24"/>
    </row>
    <row r="208" spans="2:6" x14ac:dyDescent="0.2">
      <c r="B208" s="24"/>
      <c r="F208" s="24"/>
    </row>
    <row r="209" spans="2:6" x14ac:dyDescent="0.2">
      <c r="B209" s="24"/>
      <c r="F209" s="24"/>
    </row>
    <row r="210" spans="2:6" x14ac:dyDescent="0.2">
      <c r="B210" s="24"/>
      <c r="F210" s="24"/>
    </row>
    <row r="211" spans="2:6" x14ac:dyDescent="0.2">
      <c r="B211" s="24"/>
      <c r="F211" s="24"/>
    </row>
    <row r="212" spans="2:6" x14ac:dyDescent="0.2">
      <c r="B212" s="24"/>
      <c r="F212" s="24"/>
    </row>
    <row r="213" spans="2:6" x14ac:dyDescent="0.2">
      <c r="B213" s="24"/>
      <c r="F213" s="24"/>
    </row>
    <row r="214" spans="2:6" x14ac:dyDescent="0.2">
      <c r="B214" s="24"/>
      <c r="F214" s="24"/>
    </row>
    <row r="215" spans="2:6" x14ac:dyDescent="0.2">
      <c r="B215" s="24"/>
      <c r="F215" s="24"/>
    </row>
    <row r="216" spans="2:6" x14ac:dyDescent="0.2">
      <c r="B216" s="24"/>
      <c r="F216" s="24"/>
    </row>
    <row r="217" spans="2:6" x14ac:dyDescent="0.2">
      <c r="B217" s="24"/>
      <c r="F217" s="24"/>
    </row>
    <row r="218" spans="2:6" x14ac:dyDescent="0.2">
      <c r="B218" s="24"/>
      <c r="F218" s="24"/>
    </row>
    <row r="219" spans="2:6" x14ac:dyDescent="0.2">
      <c r="B219" s="24"/>
      <c r="F219" s="24"/>
    </row>
    <row r="220" spans="2:6" x14ac:dyDescent="0.2">
      <c r="B220" s="24"/>
      <c r="F220" s="24"/>
    </row>
    <row r="221" spans="2:6" x14ac:dyDescent="0.2">
      <c r="B221" s="24"/>
      <c r="F221" s="24"/>
    </row>
    <row r="222" spans="2:6" x14ac:dyDescent="0.2">
      <c r="B222" s="24"/>
      <c r="F222" s="24"/>
    </row>
    <row r="223" spans="2:6" x14ac:dyDescent="0.2">
      <c r="B223" s="24"/>
      <c r="F223" s="24"/>
    </row>
    <row r="224" spans="2:6" x14ac:dyDescent="0.2">
      <c r="B224" s="24"/>
      <c r="F224" s="24"/>
    </row>
    <row r="225" spans="2:6" x14ac:dyDescent="0.2">
      <c r="B225" s="24"/>
      <c r="F225" s="24"/>
    </row>
    <row r="226" spans="2:6" x14ac:dyDescent="0.2">
      <c r="B226" s="24"/>
      <c r="F226" s="24"/>
    </row>
    <row r="227" spans="2:6" x14ac:dyDescent="0.2">
      <c r="B227" s="24"/>
      <c r="F227" s="24"/>
    </row>
    <row r="228" spans="2:6" x14ac:dyDescent="0.2">
      <c r="B228" s="24"/>
      <c r="F228" s="24"/>
    </row>
    <row r="229" spans="2:6" x14ac:dyDescent="0.2">
      <c r="B229" s="24"/>
      <c r="F229" s="24"/>
    </row>
    <row r="230" spans="2:6" x14ac:dyDescent="0.2">
      <c r="B230" s="24"/>
      <c r="F230" s="24"/>
    </row>
    <row r="231" spans="2:6" x14ac:dyDescent="0.2">
      <c r="B231" s="24"/>
      <c r="F231" s="24"/>
    </row>
    <row r="232" spans="2:6" x14ac:dyDescent="0.2">
      <c r="B232" s="24"/>
      <c r="F232" s="24"/>
    </row>
    <row r="233" spans="2:6" x14ac:dyDescent="0.2">
      <c r="B233" s="24"/>
      <c r="F233" s="24"/>
    </row>
    <row r="234" spans="2:6" x14ac:dyDescent="0.2">
      <c r="B234" s="24"/>
      <c r="F234" s="24"/>
    </row>
    <row r="235" spans="2:6" x14ac:dyDescent="0.2">
      <c r="B235" s="24"/>
      <c r="F235" s="24"/>
    </row>
    <row r="236" spans="2:6" x14ac:dyDescent="0.2">
      <c r="B236" s="24"/>
      <c r="F236" s="24"/>
    </row>
    <row r="237" spans="2:6" x14ac:dyDescent="0.2">
      <c r="B237" s="24"/>
      <c r="F237" s="24"/>
    </row>
    <row r="238" spans="2:6" x14ac:dyDescent="0.2">
      <c r="B238" s="24"/>
      <c r="F238" s="24"/>
    </row>
    <row r="239" spans="2:6" x14ac:dyDescent="0.2">
      <c r="B239" s="24"/>
      <c r="F239" s="24"/>
    </row>
    <row r="240" spans="2:6" x14ac:dyDescent="0.2">
      <c r="B240" s="24"/>
      <c r="F240" s="24"/>
    </row>
    <row r="241" spans="2:6" x14ac:dyDescent="0.2">
      <c r="B241" s="24"/>
      <c r="F241" s="24"/>
    </row>
    <row r="242" spans="2:6" x14ac:dyDescent="0.2">
      <c r="B242" s="24"/>
      <c r="F242" s="24"/>
    </row>
    <row r="243" spans="2:6" x14ac:dyDescent="0.2">
      <c r="B243" s="24"/>
      <c r="F243" s="24"/>
    </row>
    <row r="244" spans="2:6" x14ac:dyDescent="0.2">
      <c r="B244" s="24"/>
      <c r="F244" s="24"/>
    </row>
    <row r="245" spans="2:6" x14ac:dyDescent="0.2">
      <c r="B245" s="24"/>
      <c r="F245" s="24"/>
    </row>
    <row r="246" spans="2:6" x14ac:dyDescent="0.2">
      <c r="B246" s="24"/>
      <c r="F246" s="24"/>
    </row>
    <row r="247" spans="2:6" x14ac:dyDescent="0.2">
      <c r="B247" s="24"/>
      <c r="F247" s="24"/>
    </row>
    <row r="248" spans="2:6" x14ac:dyDescent="0.2">
      <c r="B248" s="24"/>
      <c r="F248" s="24"/>
    </row>
    <row r="249" spans="2:6" x14ac:dyDescent="0.2">
      <c r="B249" s="24"/>
      <c r="F249" s="24"/>
    </row>
    <row r="250" spans="2:6" x14ac:dyDescent="0.2">
      <c r="B250" s="24"/>
      <c r="F250" s="24"/>
    </row>
    <row r="251" spans="2:6" x14ac:dyDescent="0.2">
      <c r="B251" s="24"/>
      <c r="F251" s="24"/>
    </row>
    <row r="252" spans="2:6" x14ac:dyDescent="0.2">
      <c r="B252" s="24"/>
      <c r="F252" s="24"/>
    </row>
    <row r="253" spans="2:6" x14ac:dyDescent="0.2">
      <c r="B253" s="24"/>
      <c r="F253" s="24"/>
    </row>
    <row r="254" spans="2:6" x14ac:dyDescent="0.2">
      <c r="B254" s="24"/>
      <c r="F254" s="24"/>
    </row>
    <row r="255" spans="2:6" x14ac:dyDescent="0.2">
      <c r="B255" s="24"/>
      <c r="F255" s="24"/>
    </row>
    <row r="256" spans="2:6" x14ac:dyDescent="0.2">
      <c r="B256" s="24"/>
      <c r="F256" s="24"/>
    </row>
    <row r="257" spans="2:6" x14ac:dyDescent="0.2">
      <c r="B257" s="24"/>
      <c r="F257" s="24"/>
    </row>
    <row r="258" spans="2:6" x14ac:dyDescent="0.2">
      <c r="B258" s="24"/>
      <c r="F258" s="24"/>
    </row>
    <row r="259" spans="2:6" x14ac:dyDescent="0.2">
      <c r="B259" s="24"/>
      <c r="F259" s="24"/>
    </row>
    <row r="260" spans="2:6" x14ac:dyDescent="0.2">
      <c r="B260" s="24"/>
      <c r="F260" s="24"/>
    </row>
    <row r="261" spans="2:6" x14ac:dyDescent="0.2">
      <c r="B261" s="24"/>
      <c r="F261" s="24"/>
    </row>
    <row r="262" spans="2:6" x14ac:dyDescent="0.2">
      <c r="B262" s="24"/>
      <c r="F262" s="24"/>
    </row>
    <row r="263" spans="2:6" x14ac:dyDescent="0.2">
      <c r="B263" s="24"/>
      <c r="F263" s="24"/>
    </row>
    <row r="264" spans="2:6" x14ac:dyDescent="0.2">
      <c r="B264" s="24"/>
      <c r="F264" s="24"/>
    </row>
    <row r="265" spans="2:6" x14ac:dyDescent="0.2">
      <c r="B265" s="24"/>
      <c r="F265" s="24"/>
    </row>
    <row r="266" spans="2:6" x14ac:dyDescent="0.2">
      <c r="B266" s="24"/>
      <c r="F266" s="24"/>
    </row>
    <row r="267" spans="2:6" x14ac:dyDescent="0.2">
      <c r="B267" s="24"/>
      <c r="F267" s="24"/>
    </row>
    <row r="268" spans="2:6" x14ac:dyDescent="0.2">
      <c r="B268" s="24"/>
      <c r="F268" s="24"/>
    </row>
    <row r="269" spans="2:6" x14ac:dyDescent="0.2">
      <c r="B269" s="24"/>
      <c r="F269" s="24"/>
    </row>
    <row r="270" spans="2:6" x14ac:dyDescent="0.2">
      <c r="B270" s="24"/>
      <c r="F270" s="24"/>
    </row>
    <row r="271" spans="2:6" x14ac:dyDescent="0.2">
      <c r="B271" s="24"/>
      <c r="F271" s="24"/>
    </row>
    <row r="272" spans="2:6" x14ac:dyDescent="0.2">
      <c r="B272" s="24"/>
      <c r="F272" s="24"/>
    </row>
    <row r="273" spans="2:6" x14ac:dyDescent="0.2">
      <c r="B273" s="24"/>
      <c r="F273" s="24"/>
    </row>
    <row r="274" spans="2:6" x14ac:dyDescent="0.2">
      <c r="B274" s="24"/>
      <c r="F274" s="24"/>
    </row>
    <row r="275" spans="2:6" x14ac:dyDescent="0.2">
      <c r="B275" s="24"/>
      <c r="F275" s="24"/>
    </row>
    <row r="276" spans="2:6" x14ac:dyDescent="0.2">
      <c r="B276" s="24"/>
      <c r="F276" s="24"/>
    </row>
    <row r="277" spans="2:6" x14ac:dyDescent="0.2">
      <c r="B277" s="24"/>
      <c r="F277" s="24"/>
    </row>
    <row r="278" spans="2:6" x14ac:dyDescent="0.2">
      <c r="B278" s="24"/>
      <c r="F278" s="24"/>
    </row>
    <row r="279" spans="2:6" x14ac:dyDescent="0.2">
      <c r="B279" s="24"/>
      <c r="F279" s="24"/>
    </row>
    <row r="280" spans="2:6" x14ac:dyDescent="0.2">
      <c r="B280" s="24"/>
      <c r="F280" s="24"/>
    </row>
    <row r="281" spans="2:6" x14ac:dyDescent="0.2">
      <c r="B281" s="24"/>
      <c r="F281" s="24"/>
    </row>
    <row r="282" spans="2:6" x14ac:dyDescent="0.2">
      <c r="B282" s="24"/>
      <c r="F282" s="24"/>
    </row>
    <row r="283" spans="2:6" x14ac:dyDescent="0.2">
      <c r="B283" s="24"/>
      <c r="F283" s="24"/>
    </row>
    <row r="284" spans="2:6" x14ac:dyDescent="0.2">
      <c r="B284" s="24"/>
      <c r="F284" s="24"/>
    </row>
    <row r="285" spans="2:6" x14ac:dyDescent="0.2">
      <c r="B285" s="24"/>
      <c r="F285" s="24"/>
    </row>
    <row r="286" spans="2:6" x14ac:dyDescent="0.2">
      <c r="B286" s="24"/>
      <c r="F286" s="24"/>
    </row>
    <row r="287" spans="2:6" x14ac:dyDescent="0.2">
      <c r="B287" s="24"/>
      <c r="F287" s="24"/>
    </row>
    <row r="288" spans="2:6" x14ac:dyDescent="0.2">
      <c r="B288" s="24"/>
      <c r="F288" s="24"/>
    </row>
    <row r="289" spans="2:6" x14ac:dyDescent="0.2">
      <c r="B289" s="24"/>
      <c r="F289" s="24"/>
    </row>
    <row r="290" spans="2:6" x14ac:dyDescent="0.2">
      <c r="B290" s="24"/>
      <c r="F290" s="24"/>
    </row>
    <row r="291" spans="2:6" x14ac:dyDescent="0.2">
      <c r="B291" s="24"/>
      <c r="F291" s="24"/>
    </row>
    <row r="292" spans="2:6" x14ac:dyDescent="0.2">
      <c r="B292" s="24"/>
      <c r="F292" s="24"/>
    </row>
    <row r="293" spans="2:6" x14ac:dyDescent="0.2">
      <c r="B293" s="24"/>
      <c r="F293" s="24"/>
    </row>
    <row r="294" spans="2:6" x14ac:dyDescent="0.2">
      <c r="B294" s="24"/>
      <c r="F294" s="24"/>
    </row>
    <row r="295" spans="2:6" x14ac:dyDescent="0.2">
      <c r="B295" s="24"/>
      <c r="F295" s="24"/>
    </row>
    <row r="296" spans="2:6" x14ac:dyDescent="0.2">
      <c r="B296" s="24"/>
      <c r="F296" s="24"/>
    </row>
    <row r="297" spans="2:6" x14ac:dyDescent="0.2">
      <c r="B297" s="24"/>
      <c r="F297" s="24"/>
    </row>
    <row r="298" spans="2:6" x14ac:dyDescent="0.2">
      <c r="B298" s="24"/>
      <c r="F298" s="24"/>
    </row>
    <row r="299" spans="2:6" x14ac:dyDescent="0.2">
      <c r="B299" s="24"/>
      <c r="F299" s="24"/>
    </row>
    <row r="300" spans="2:6" x14ac:dyDescent="0.2">
      <c r="B300" s="24"/>
      <c r="F300" s="24"/>
    </row>
    <row r="301" spans="2:6" x14ac:dyDescent="0.2">
      <c r="B301" s="24"/>
      <c r="F301" s="24"/>
    </row>
    <row r="302" spans="2:6" x14ac:dyDescent="0.2">
      <c r="B302" s="24"/>
      <c r="F302" s="24"/>
    </row>
    <row r="303" spans="2:6" x14ac:dyDescent="0.2">
      <c r="B303" s="24"/>
      <c r="F303" s="24"/>
    </row>
    <row r="304" spans="2:6" x14ac:dyDescent="0.2">
      <c r="B304" s="24"/>
      <c r="F304" s="24"/>
    </row>
    <row r="305" spans="2:6" x14ac:dyDescent="0.2">
      <c r="B305" s="24"/>
      <c r="F305" s="24"/>
    </row>
    <row r="306" spans="2:6" x14ac:dyDescent="0.2">
      <c r="B306" s="24"/>
      <c r="F306" s="24"/>
    </row>
    <row r="307" spans="2:6" x14ac:dyDescent="0.2">
      <c r="B307" s="24"/>
      <c r="F307" s="24"/>
    </row>
    <row r="308" spans="2:6" x14ac:dyDescent="0.2">
      <c r="B308" s="24"/>
      <c r="F308" s="24"/>
    </row>
    <row r="309" spans="2:6" x14ac:dyDescent="0.2">
      <c r="B309" s="24"/>
      <c r="F309" s="24"/>
    </row>
    <row r="310" spans="2:6" x14ac:dyDescent="0.2">
      <c r="B310" s="24"/>
      <c r="F310" s="24"/>
    </row>
    <row r="311" spans="2:6" x14ac:dyDescent="0.2">
      <c r="B311" s="24"/>
      <c r="F311" s="24"/>
    </row>
    <row r="312" spans="2:6" x14ac:dyDescent="0.2">
      <c r="B312" s="24"/>
      <c r="F312" s="24"/>
    </row>
    <row r="313" spans="2:6" x14ac:dyDescent="0.2">
      <c r="B313" s="24"/>
      <c r="F313" s="24"/>
    </row>
    <row r="314" spans="2:6" x14ac:dyDescent="0.2">
      <c r="B314" s="24"/>
      <c r="F314" s="24"/>
    </row>
    <row r="315" spans="2:6" x14ac:dyDescent="0.2">
      <c r="B315" s="24"/>
      <c r="F315" s="24"/>
    </row>
    <row r="316" spans="2:6" x14ac:dyDescent="0.2">
      <c r="B316" s="24"/>
      <c r="F316" s="24"/>
    </row>
    <row r="317" spans="2:6" x14ac:dyDescent="0.2">
      <c r="B317" s="24"/>
      <c r="F317" s="24"/>
    </row>
    <row r="318" spans="2:6" x14ac:dyDescent="0.2">
      <c r="B318" s="24"/>
      <c r="F318" s="24"/>
    </row>
    <row r="319" spans="2:6" x14ac:dyDescent="0.2">
      <c r="B319" s="24"/>
      <c r="F319" s="24"/>
    </row>
    <row r="320" spans="2:6" x14ac:dyDescent="0.2">
      <c r="B320" s="24"/>
      <c r="F320" s="24"/>
    </row>
    <row r="321" spans="2:6" x14ac:dyDescent="0.2">
      <c r="B321" s="24"/>
      <c r="F321" s="24"/>
    </row>
    <row r="322" spans="2:6" x14ac:dyDescent="0.2">
      <c r="B322" s="24"/>
      <c r="F322" s="24"/>
    </row>
    <row r="323" spans="2:6" x14ac:dyDescent="0.2">
      <c r="B323" s="24"/>
      <c r="F323" s="24"/>
    </row>
    <row r="324" spans="2:6" x14ac:dyDescent="0.2">
      <c r="B324" s="24"/>
      <c r="F324" s="24"/>
    </row>
    <row r="325" spans="2:6" x14ac:dyDescent="0.2">
      <c r="B325" s="24"/>
      <c r="F325" s="24"/>
    </row>
    <row r="326" spans="2:6" x14ac:dyDescent="0.2">
      <c r="B326" s="24"/>
      <c r="F326" s="24"/>
    </row>
    <row r="327" spans="2:6" x14ac:dyDescent="0.2">
      <c r="B327" s="24"/>
      <c r="F327" s="24"/>
    </row>
    <row r="328" spans="2:6" x14ac:dyDescent="0.2">
      <c r="B328" s="24"/>
      <c r="F328" s="24"/>
    </row>
    <row r="329" spans="2:6" x14ac:dyDescent="0.2">
      <c r="B329" s="24"/>
      <c r="F329" s="24"/>
    </row>
    <row r="330" spans="2:6" x14ac:dyDescent="0.2">
      <c r="B330" s="24"/>
      <c r="F330" s="24"/>
    </row>
    <row r="331" spans="2:6" x14ac:dyDescent="0.2">
      <c r="B331" s="24"/>
      <c r="F331" s="24"/>
    </row>
    <row r="332" spans="2:6" x14ac:dyDescent="0.2">
      <c r="B332" s="24"/>
      <c r="F332" s="24"/>
    </row>
    <row r="333" spans="2:6" x14ac:dyDescent="0.2">
      <c r="B333" s="24"/>
      <c r="F333" s="24"/>
    </row>
    <row r="334" spans="2:6" x14ac:dyDescent="0.2">
      <c r="B334" s="24"/>
      <c r="F334" s="24"/>
    </row>
    <row r="335" spans="2:6" x14ac:dyDescent="0.2">
      <c r="B335" s="24"/>
      <c r="F335" s="24"/>
    </row>
    <row r="336" spans="2:6" x14ac:dyDescent="0.2">
      <c r="B336" s="24"/>
      <c r="F336" s="24"/>
    </row>
    <row r="337" spans="2:6" x14ac:dyDescent="0.2">
      <c r="B337" s="24"/>
      <c r="F337" s="24"/>
    </row>
    <row r="338" spans="2:6" x14ac:dyDescent="0.2">
      <c r="B338" s="24"/>
      <c r="F338" s="24"/>
    </row>
    <row r="339" spans="2:6" x14ac:dyDescent="0.2">
      <c r="B339" s="24"/>
      <c r="F339" s="24"/>
    </row>
    <row r="340" spans="2:6" x14ac:dyDescent="0.2">
      <c r="B340" s="24"/>
      <c r="F340" s="24"/>
    </row>
    <row r="341" spans="2:6" x14ac:dyDescent="0.2">
      <c r="B341" s="24"/>
      <c r="F341" s="24"/>
    </row>
    <row r="342" spans="2:6" x14ac:dyDescent="0.2">
      <c r="B342" s="24"/>
      <c r="F342" s="24"/>
    </row>
    <row r="343" spans="2:6" x14ac:dyDescent="0.2">
      <c r="B343" s="24"/>
      <c r="F343" s="24"/>
    </row>
    <row r="344" spans="2:6" x14ac:dyDescent="0.2">
      <c r="B344" s="24"/>
      <c r="F344" s="24"/>
    </row>
    <row r="345" spans="2:6" x14ac:dyDescent="0.2">
      <c r="B345" s="24"/>
      <c r="F345" s="24"/>
    </row>
    <row r="346" spans="2:6" x14ac:dyDescent="0.2">
      <c r="B346" s="24"/>
      <c r="F346" s="24"/>
    </row>
    <row r="347" spans="2:6" x14ac:dyDescent="0.2">
      <c r="B347" s="24"/>
      <c r="F347" s="24"/>
    </row>
    <row r="348" spans="2:6" x14ac:dyDescent="0.2">
      <c r="B348" s="24"/>
      <c r="F348" s="24"/>
    </row>
    <row r="349" spans="2:6" x14ac:dyDescent="0.2">
      <c r="B349" s="24"/>
      <c r="F349" s="24"/>
    </row>
    <row r="350" spans="2:6" x14ac:dyDescent="0.2">
      <c r="B350" s="24"/>
      <c r="F350" s="24"/>
    </row>
    <row r="351" spans="2:6" x14ac:dyDescent="0.2">
      <c r="B351" s="24"/>
      <c r="F351" s="24"/>
    </row>
    <row r="352" spans="2:6" x14ac:dyDescent="0.2">
      <c r="B352" s="24"/>
      <c r="F352" s="24"/>
    </row>
    <row r="353" spans="2:6" x14ac:dyDescent="0.2">
      <c r="B353" s="24"/>
      <c r="F353" s="24"/>
    </row>
    <row r="354" spans="2:6" x14ac:dyDescent="0.2">
      <c r="B354" s="24"/>
      <c r="F354" s="24"/>
    </row>
    <row r="355" spans="2:6" x14ac:dyDescent="0.2">
      <c r="B355" s="24"/>
      <c r="F355" s="24"/>
    </row>
    <row r="356" spans="2:6" x14ac:dyDescent="0.2">
      <c r="B356" s="24"/>
      <c r="F356" s="24"/>
    </row>
    <row r="357" spans="2:6" x14ac:dyDescent="0.2">
      <c r="B357" s="24"/>
      <c r="F357" s="24"/>
    </row>
    <row r="358" spans="2:6" x14ac:dyDescent="0.2">
      <c r="B358" s="24"/>
      <c r="F358" s="24"/>
    </row>
    <row r="359" spans="2:6" x14ac:dyDescent="0.2">
      <c r="B359" s="24"/>
      <c r="F359" s="24"/>
    </row>
    <row r="360" spans="2:6" x14ac:dyDescent="0.2">
      <c r="B360" s="24"/>
      <c r="F360" s="24"/>
    </row>
    <row r="361" spans="2:6" x14ac:dyDescent="0.2">
      <c r="B361" s="24"/>
      <c r="F361" s="24"/>
    </row>
    <row r="362" spans="2:6" x14ac:dyDescent="0.2">
      <c r="B362" s="24"/>
      <c r="F362" s="24"/>
    </row>
    <row r="363" spans="2:6" x14ac:dyDescent="0.2">
      <c r="B363" s="24"/>
      <c r="F363" s="24"/>
    </row>
    <row r="364" spans="2:6" x14ac:dyDescent="0.2">
      <c r="B364" s="24"/>
      <c r="F364" s="24"/>
    </row>
    <row r="365" spans="2:6" x14ac:dyDescent="0.2">
      <c r="B365" s="24"/>
      <c r="F365" s="24"/>
    </row>
    <row r="366" spans="2:6" x14ac:dyDescent="0.2">
      <c r="B366" s="24"/>
      <c r="F366" s="24"/>
    </row>
    <row r="367" spans="2:6" x14ac:dyDescent="0.2">
      <c r="B367" s="24"/>
      <c r="F367" s="24"/>
    </row>
    <row r="368" spans="2:6" x14ac:dyDescent="0.2">
      <c r="B368" s="24"/>
      <c r="F368" s="24"/>
    </row>
    <row r="369" spans="2:6" x14ac:dyDescent="0.2">
      <c r="B369" s="24"/>
      <c r="F369" s="24"/>
    </row>
    <row r="370" spans="2:6" x14ac:dyDescent="0.2">
      <c r="B370" s="24"/>
      <c r="F370" s="24"/>
    </row>
    <row r="371" spans="2:6" x14ac:dyDescent="0.2">
      <c r="B371" s="24"/>
      <c r="F371" s="24"/>
    </row>
    <row r="372" spans="2:6" x14ac:dyDescent="0.2">
      <c r="B372" s="24"/>
      <c r="F372" s="24"/>
    </row>
    <row r="373" spans="2:6" x14ac:dyDescent="0.2">
      <c r="B373" s="24"/>
      <c r="F373" s="24"/>
    </row>
    <row r="374" spans="2:6" x14ac:dyDescent="0.2">
      <c r="B374" s="24"/>
      <c r="F374" s="24"/>
    </row>
    <row r="375" spans="2:6" x14ac:dyDescent="0.2">
      <c r="B375" s="24"/>
      <c r="F375" s="24"/>
    </row>
    <row r="376" spans="2:6" x14ac:dyDescent="0.2">
      <c r="B376" s="24"/>
      <c r="F376" s="24"/>
    </row>
    <row r="377" spans="2:6" x14ac:dyDescent="0.2">
      <c r="B377" s="24"/>
      <c r="F377" s="24"/>
    </row>
    <row r="378" spans="2:6" x14ac:dyDescent="0.2">
      <c r="B378" s="24"/>
      <c r="F378" s="24"/>
    </row>
    <row r="379" spans="2:6" x14ac:dyDescent="0.2">
      <c r="B379" s="24"/>
      <c r="F379" s="24"/>
    </row>
    <row r="380" spans="2:6" x14ac:dyDescent="0.2">
      <c r="B380" s="24"/>
      <c r="F380" s="24"/>
    </row>
    <row r="381" spans="2:6" x14ac:dyDescent="0.2">
      <c r="B381" s="24"/>
      <c r="F381" s="24"/>
    </row>
    <row r="382" spans="2:6" x14ac:dyDescent="0.2">
      <c r="B382" s="24"/>
      <c r="F382" s="24"/>
    </row>
    <row r="383" spans="2:6" x14ac:dyDescent="0.2">
      <c r="B383" s="24"/>
      <c r="F383" s="24"/>
    </row>
    <row r="384" spans="2:6" x14ac:dyDescent="0.2">
      <c r="B384" s="24"/>
      <c r="F384" s="24"/>
    </row>
    <row r="385" spans="2:6" x14ac:dyDescent="0.2">
      <c r="B385" s="24"/>
      <c r="F385" s="24"/>
    </row>
    <row r="386" spans="2:6" x14ac:dyDescent="0.2">
      <c r="B386" s="24"/>
      <c r="F386" s="24"/>
    </row>
    <row r="387" spans="2:6" x14ac:dyDescent="0.2">
      <c r="B387" s="24"/>
      <c r="F387" s="24"/>
    </row>
    <row r="388" spans="2:6" x14ac:dyDescent="0.2">
      <c r="B388" s="24"/>
      <c r="F388" s="24"/>
    </row>
    <row r="389" spans="2:6" x14ac:dyDescent="0.2">
      <c r="B389" s="24"/>
      <c r="F389" s="24"/>
    </row>
    <row r="390" spans="2:6" x14ac:dyDescent="0.2">
      <c r="B390" s="24"/>
      <c r="F390" s="24"/>
    </row>
    <row r="391" spans="2:6" x14ac:dyDescent="0.2">
      <c r="B391" s="24"/>
      <c r="F391" s="24"/>
    </row>
    <row r="392" spans="2:6" x14ac:dyDescent="0.2">
      <c r="B392" s="24"/>
      <c r="F392" s="24"/>
    </row>
    <row r="393" spans="2:6" x14ac:dyDescent="0.2">
      <c r="B393" s="24"/>
      <c r="F393" s="24"/>
    </row>
    <row r="394" spans="2:6" x14ac:dyDescent="0.2">
      <c r="B394" s="24"/>
      <c r="F394" s="24"/>
    </row>
    <row r="395" spans="2:6" x14ac:dyDescent="0.2">
      <c r="B395" s="24"/>
      <c r="F395" s="24"/>
    </row>
    <row r="396" spans="2:6" x14ac:dyDescent="0.2">
      <c r="B396" s="24"/>
      <c r="F396" s="24"/>
    </row>
    <row r="397" spans="2:6" x14ac:dyDescent="0.2">
      <c r="B397" s="24"/>
      <c r="F397" s="24"/>
    </row>
    <row r="398" spans="2:6" x14ac:dyDescent="0.2">
      <c r="B398" s="24"/>
      <c r="F398" s="24"/>
    </row>
    <row r="399" spans="2:6" x14ac:dyDescent="0.2">
      <c r="B399" s="24"/>
      <c r="F399" s="24"/>
    </row>
    <row r="400" spans="2:6" x14ac:dyDescent="0.2">
      <c r="B400" s="24"/>
      <c r="F400" s="24"/>
    </row>
    <row r="401" spans="2:6" x14ac:dyDescent="0.2">
      <c r="B401" s="24"/>
      <c r="F401" s="24"/>
    </row>
    <row r="402" spans="2:6" x14ac:dyDescent="0.2">
      <c r="B402" s="24"/>
      <c r="F402" s="24"/>
    </row>
    <row r="403" spans="2:6" x14ac:dyDescent="0.2">
      <c r="B403" s="24"/>
      <c r="F403" s="24"/>
    </row>
    <row r="404" spans="2:6" x14ac:dyDescent="0.2">
      <c r="B404" s="24"/>
      <c r="F404" s="24"/>
    </row>
    <row r="405" spans="2:6" x14ac:dyDescent="0.2">
      <c r="B405" s="24"/>
      <c r="F405" s="24"/>
    </row>
    <row r="406" spans="2:6" x14ac:dyDescent="0.2">
      <c r="B406" s="24"/>
      <c r="F406" s="24"/>
    </row>
    <row r="407" spans="2:6" x14ac:dyDescent="0.2">
      <c r="B407" s="24"/>
      <c r="F407" s="24"/>
    </row>
    <row r="408" spans="2:6" x14ac:dyDescent="0.2">
      <c r="B408" s="24"/>
      <c r="F408" s="24"/>
    </row>
    <row r="409" spans="2:6" x14ac:dyDescent="0.2">
      <c r="B409" s="24"/>
      <c r="F409" s="24"/>
    </row>
    <row r="410" spans="2:6" x14ac:dyDescent="0.2">
      <c r="B410" s="24"/>
      <c r="F410" s="24"/>
    </row>
    <row r="411" spans="2:6" x14ac:dyDescent="0.2">
      <c r="B411" s="24"/>
      <c r="F411" s="24"/>
    </row>
    <row r="412" spans="2:6" x14ac:dyDescent="0.2">
      <c r="B412" s="24"/>
      <c r="F412" s="24"/>
    </row>
    <row r="413" spans="2:6" x14ac:dyDescent="0.2">
      <c r="B413" s="24"/>
      <c r="F413" s="24"/>
    </row>
    <row r="414" spans="2:6" x14ac:dyDescent="0.2">
      <c r="B414" s="24"/>
      <c r="F414" s="24"/>
    </row>
    <row r="415" spans="2:6" x14ac:dyDescent="0.2">
      <c r="B415" s="24"/>
      <c r="F415" s="24"/>
    </row>
    <row r="416" spans="2:6" x14ac:dyDescent="0.2">
      <c r="B416" s="24"/>
      <c r="F416" s="24"/>
    </row>
    <row r="417" spans="2:6" x14ac:dyDescent="0.2">
      <c r="B417" s="24"/>
      <c r="F417" s="24"/>
    </row>
    <row r="418" spans="2:6" x14ac:dyDescent="0.2">
      <c r="B418" s="24"/>
      <c r="F418" s="24"/>
    </row>
    <row r="419" spans="2:6" x14ac:dyDescent="0.2">
      <c r="B419" s="24"/>
      <c r="F419" s="24"/>
    </row>
    <row r="420" spans="2:6" x14ac:dyDescent="0.2">
      <c r="B420" s="24"/>
      <c r="F420" s="24"/>
    </row>
    <row r="421" spans="2:6" x14ac:dyDescent="0.2">
      <c r="B421" s="24"/>
      <c r="F421" s="24"/>
    </row>
    <row r="422" spans="2:6" x14ac:dyDescent="0.2">
      <c r="B422" s="24"/>
      <c r="F422" s="24"/>
    </row>
    <row r="423" spans="2:6" x14ac:dyDescent="0.2">
      <c r="B423" s="24"/>
      <c r="F423" s="24"/>
    </row>
    <row r="424" spans="2:6" x14ac:dyDescent="0.2">
      <c r="B424" s="24"/>
      <c r="F424" s="24"/>
    </row>
    <row r="425" spans="2:6" x14ac:dyDescent="0.2">
      <c r="B425" s="24"/>
      <c r="F425" s="24"/>
    </row>
    <row r="426" spans="2:6" x14ac:dyDescent="0.2">
      <c r="B426" s="24"/>
      <c r="F426" s="24"/>
    </row>
    <row r="427" spans="2:6" x14ac:dyDescent="0.2">
      <c r="B427" s="24"/>
      <c r="F427" s="24"/>
    </row>
    <row r="428" spans="2:6" x14ac:dyDescent="0.2">
      <c r="B428" s="24"/>
      <c r="F428" s="24"/>
    </row>
    <row r="429" spans="2:6" x14ac:dyDescent="0.2">
      <c r="B429" s="24"/>
      <c r="F429" s="24"/>
    </row>
    <row r="430" spans="2:6" x14ac:dyDescent="0.2">
      <c r="B430" s="24"/>
      <c r="F430" s="24"/>
    </row>
    <row r="431" spans="2:6" x14ac:dyDescent="0.2">
      <c r="B431" s="24"/>
      <c r="F431" s="24"/>
    </row>
    <row r="432" spans="2:6" x14ac:dyDescent="0.2">
      <c r="B432" s="24"/>
      <c r="F432" s="24"/>
    </row>
    <row r="433" spans="2:6" x14ac:dyDescent="0.2">
      <c r="B433" s="24"/>
      <c r="F433" s="24"/>
    </row>
    <row r="434" spans="2:6" x14ac:dyDescent="0.2">
      <c r="B434" s="24"/>
      <c r="F434" s="24"/>
    </row>
    <row r="435" spans="2:6" x14ac:dyDescent="0.2">
      <c r="B435" s="24"/>
      <c r="F435" s="24"/>
    </row>
    <row r="436" spans="2:6" x14ac:dyDescent="0.2">
      <c r="B436" s="24"/>
      <c r="F436" s="24"/>
    </row>
    <row r="437" spans="2:6" x14ac:dyDescent="0.2">
      <c r="B437" s="24"/>
      <c r="F437" s="24"/>
    </row>
    <row r="438" spans="2:6" x14ac:dyDescent="0.2">
      <c r="B438" s="24"/>
      <c r="F438" s="24"/>
    </row>
    <row r="439" spans="2:6" x14ac:dyDescent="0.2">
      <c r="B439" s="24"/>
      <c r="F439" s="24"/>
    </row>
    <row r="440" spans="2:6" x14ac:dyDescent="0.2">
      <c r="B440" s="24"/>
      <c r="F440" s="24"/>
    </row>
    <row r="441" spans="2:6" x14ac:dyDescent="0.2">
      <c r="B441" s="24"/>
      <c r="F441" s="24"/>
    </row>
    <row r="442" spans="2:6" x14ac:dyDescent="0.2">
      <c r="B442" s="24"/>
      <c r="F442" s="24"/>
    </row>
    <row r="443" spans="2:6" x14ac:dyDescent="0.2">
      <c r="B443" s="24"/>
      <c r="F443" s="24"/>
    </row>
    <row r="444" spans="2:6" x14ac:dyDescent="0.2">
      <c r="B444" s="24"/>
      <c r="F444" s="24"/>
    </row>
    <row r="445" spans="2:6" x14ac:dyDescent="0.2">
      <c r="B445" s="24"/>
      <c r="F445" s="24"/>
    </row>
    <row r="446" spans="2:6" x14ac:dyDescent="0.2">
      <c r="B446" s="24"/>
      <c r="F446" s="24"/>
    </row>
    <row r="447" spans="2:6" x14ac:dyDescent="0.2">
      <c r="B447" s="24"/>
      <c r="F447" s="24"/>
    </row>
    <row r="448" spans="2:6" x14ac:dyDescent="0.2">
      <c r="B448" s="24"/>
      <c r="F448" s="24"/>
    </row>
    <row r="449" spans="2:6" x14ac:dyDescent="0.2">
      <c r="B449" s="24"/>
      <c r="F449" s="24"/>
    </row>
    <row r="450" spans="2:6" x14ac:dyDescent="0.2">
      <c r="B450" s="24"/>
      <c r="F450" s="24"/>
    </row>
    <row r="451" spans="2:6" x14ac:dyDescent="0.2">
      <c r="B451" s="24"/>
      <c r="F451" s="24"/>
    </row>
    <row r="452" spans="2:6" x14ac:dyDescent="0.2">
      <c r="B452" s="24"/>
      <c r="F452" s="24"/>
    </row>
    <row r="453" spans="2:6" x14ac:dyDescent="0.2">
      <c r="B453" s="24"/>
      <c r="F453" s="24"/>
    </row>
    <row r="454" spans="2:6" x14ac:dyDescent="0.2">
      <c r="B454" s="24"/>
      <c r="F454" s="24"/>
    </row>
    <row r="455" spans="2:6" x14ac:dyDescent="0.2">
      <c r="B455" s="24"/>
      <c r="F455" s="24"/>
    </row>
    <row r="456" spans="2:6" x14ac:dyDescent="0.2">
      <c r="B456" s="24"/>
      <c r="F456" s="24"/>
    </row>
    <row r="457" spans="2:6" x14ac:dyDescent="0.2">
      <c r="B457" s="24"/>
      <c r="F457" s="24"/>
    </row>
    <row r="458" spans="2:6" x14ac:dyDescent="0.2">
      <c r="B458" s="24"/>
      <c r="F458" s="24"/>
    </row>
    <row r="459" spans="2:6" x14ac:dyDescent="0.2">
      <c r="B459" s="24"/>
      <c r="F459" s="24"/>
    </row>
    <row r="460" spans="2:6" x14ac:dyDescent="0.2">
      <c r="B460" s="24"/>
      <c r="F460" s="24"/>
    </row>
    <row r="461" spans="2:6" x14ac:dyDescent="0.2">
      <c r="B461" s="24"/>
      <c r="F461" s="24"/>
    </row>
    <row r="462" spans="2:6" x14ac:dyDescent="0.2">
      <c r="B462" s="24"/>
      <c r="F462" s="24"/>
    </row>
    <row r="463" spans="2:6" x14ac:dyDescent="0.2">
      <c r="B463" s="24"/>
      <c r="F463" s="24"/>
    </row>
    <row r="464" spans="2:6" x14ac:dyDescent="0.2">
      <c r="B464" s="24"/>
      <c r="F464" s="24"/>
    </row>
    <row r="465" spans="2:6" x14ac:dyDescent="0.2">
      <c r="B465" s="24"/>
      <c r="F465" s="24"/>
    </row>
    <row r="466" spans="2:6" x14ac:dyDescent="0.2">
      <c r="B466" s="24"/>
      <c r="F466" s="24"/>
    </row>
    <row r="467" spans="2:6" x14ac:dyDescent="0.2">
      <c r="B467" s="24"/>
      <c r="F467" s="24"/>
    </row>
    <row r="468" spans="2:6" x14ac:dyDescent="0.2">
      <c r="B468" s="24"/>
      <c r="F468" s="24"/>
    </row>
    <row r="469" spans="2:6" x14ac:dyDescent="0.2">
      <c r="B469" s="24"/>
      <c r="F469" s="24"/>
    </row>
    <row r="470" spans="2:6" x14ac:dyDescent="0.2">
      <c r="B470" s="24"/>
      <c r="F470" s="24"/>
    </row>
    <row r="471" spans="2:6" x14ac:dyDescent="0.2">
      <c r="B471" s="24"/>
      <c r="F471" s="24"/>
    </row>
    <row r="472" spans="2:6" x14ac:dyDescent="0.2">
      <c r="B472" s="24"/>
      <c r="F472" s="24"/>
    </row>
    <row r="473" spans="2:6" x14ac:dyDescent="0.2">
      <c r="B473" s="24"/>
      <c r="F473" s="24"/>
    </row>
    <row r="474" spans="2:6" x14ac:dyDescent="0.2">
      <c r="B474" s="24"/>
      <c r="F474" s="24"/>
    </row>
    <row r="475" spans="2:6" x14ac:dyDescent="0.2">
      <c r="B475" s="24"/>
      <c r="F475" s="24"/>
    </row>
    <row r="476" spans="2:6" x14ac:dyDescent="0.2">
      <c r="B476" s="24"/>
      <c r="F476" s="24"/>
    </row>
    <row r="477" spans="2:6" x14ac:dyDescent="0.2">
      <c r="B477" s="24"/>
      <c r="F477" s="24"/>
    </row>
    <row r="478" spans="2:6" x14ac:dyDescent="0.2">
      <c r="B478" s="24"/>
      <c r="F478" s="24"/>
    </row>
    <row r="479" spans="2:6" x14ac:dyDescent="0.2">
      <c r="B479" s="24"/>
      <c r="F479" s="24"/>
    </row>
    <row r="480" spans="2:6" x14ac:dyDescent="0.2">
      <c r="B480" s="24"/>
      <c r="F480" s="24"/>
    </row>
    <row r="481" spans="2:6" x14ac:dyDescent="0.2">
      <c r="B481" s="24"/>
      <c r="F481" s="24"/>
    </row>
    <row r="482" spans="2:6" x14ac:dyDescent="0.2">
      <c r="B482" s="24"/>
      <c r="F482" s="24"/>
    </row>
    <row r="483" spans="2:6" x14ac:dyDescent="0.2">
      <c r="B483" s="24"/>
      <c r="F483" s="24"/>
    </row>
    <row r="484" spans="2:6" x14ac:dyDescent="0.2">
      <c r="B484" s="24"/>
      <c r="F484" s="24"/>
    </row>
    <row r="485" spans="2:6" x14ac:dyDescent="0.2">
      <c r="B485" s="24"/>
      <c r="F485" s="24"/>
    </row>
    <row r="486" spans="2:6" x14ac:dyDescent="0.2">
      <c r="B486" s="24"/>
      <c r="F486" s="24"/>
    </row>
    <row r="487" spans="2:6" x14ac:dyDescent="0.2">
      <c r="B487" s="24"/>
      <c r="F487" s="24"/>
    </row>
    <row r="488" spans="2:6" x14ac:dyDescent="0.2">
      <c r="B488" s="24"/>
      <c r="F488" s="24"/>
    </row>
    <row r="489" spans="2:6" x14ac:dyDescent="0.2">
      <c r="B489" s="24"/>
      <c r="F489" s="24"/>
    </row>
    <row r="490" spans="2:6" x14ac:dyDescent="0.2">
      <c r="B490" s="24"/>
      <c r="F490" s="24"/>
    </row>
    <row r="491" spans="2:6" x14ac:dyDescent="0.2">
      <c r="B491" s="24"/>
      <c r="F491" s="24"/>
    </row>
    <row r="492" spans="2:6" x14ac:dyDescent="0.2">
      <c r="B492" s="24"/>
      <c r="F492" s="24"/>
    </row>
    <row r="493" spans="2:6" x14ac:dyDescent="0.2">
      <c r="B493" s="24"/>
      <c r="F493" s="24"/>
    </row>
    <row r="494" spans="2:6" x14ac:dyDescent="0.2">
      <c r="B494" s="24"/>
      <c r="F494" s="24"/>
    </row>
    <row r="495" spans="2:6" x14ac:dyDescent="0.2">
      <c r="B495" s="24"/>
      <c r="F495" s="24"/>
    </row>
    <row r="496" spans="2:6" x14ac:dyDescent="0.2">
      <c r="B496" s="24"/>
      <c r="F496" s="24"/>
    </row>
    <row r="497" spans="2:6" x14ac:dyDescent="0.2">
      <c r="B497" s="24"/>
      <c r="F497" s="24"/>
    </row>
    <row r="498" spans="2:6" x14ac:dyDescent="0.2">
      <c r="B498" s="24"/>
      <c r="F498" s="24"/>
    </row>
    <row r="499" spans="2:6" x14ac:dyDescent="0.2">
      <c r="B499" s="24"/>
      <c r="F499" s="24"/>
    </row>
    <row r="500" spans="2:6" x14ac:dyDescent="0.2">
      <c r="B500" s="24"/>
      <c r="F500" s="24"/>
    </row>
    <row r="501" spans="2:6" x14ac:dyDescent="0.2">
      <c r="B501" s="24"/>
      <c r="F501" s="24"/>
    </row>
    <row r="502" spans="2:6" x14ac:dyDescent="0.2">
      <c r="B502" s="24"/>
      <c r="F502" s="24"/>
    </row>
    <row r="503" spans="2:6" x14ac:dyDescent="0.2">
      <c r="B503" s="24"/>
      <c r="F503" s="24"/>
    </row>
    <row r="504" spans="2:6" x14ac:dyDescent="0.2">
      <c r="B504" s="24"/>
      <c r="F504" s="24"/>
    </row>
    <row r="505" spans="2:6" x14ac:dyDescent="0.2">
      <c r="B505" s="24"/>
      <c r="F505" s="24"/>
    </row>
    <row r="506" spans="2:6" x14ac:dyDescent="0.2">
      <c r="B506" s="24"/>
      <c r="F506" s="24"/>
    </row>
    <row r="507" spans="2:6" x14ac:dyDescent="0.2">
      <c r="B507" s="24"/>
      <c r="F507" s="24"/>
    </row>
    <row r="508" spans="2:6" x14ac:dyDescent="0.2">
      <c r="B508" s="24"/>
      <c r="F508" s="24"/>
    </row>
    <row r="509" spans="2:6" x14ac:dyDescent="0.2">
      <c r="B509" s="24"/>
      <c r="F509" s="24"/>
    </row>
    <row r="510" spans="2:6" x14ac:dyDescent="0.2">
      <c r="B510" s="24"/>
      <c r="F510" s="24"/>
    </row>
    <row r="511" spans="2:6" x14ac:dyDescent="0.2">
      <c r="B511" s="24"/>
      <c r="F511" s="24"/>
    </row>
    <row r="512" spans="2:6" x14ac:dyDescent="0.2">
      <c r="B512" s="24"/>
      <c r="F512" s="24"/>
    </row>
    <row r="513" spans="2:6" x14ac:dyDescent="0.2">
      <c r="B513" s="24"/>
      <c r="F513" s="24"/>
    </row>
    <row r="514" spans="2:6" x14ac:dyDescent="0.2">
      <c r="B514" s="24"/>
      <c r="F514" s="24"/>
    </row>
    <row r="515" spans="2:6" x14ac:dyDescent="0.2">
      <c r="B515" s="24"/>
      <c r="F515" s="24"/>
    </row>
    <row r="516" spans="2:6" x14ac:dyDescent="0.2">
      <c r="B516" s="24"/>
      <c r="F516" s="24"/>
    </row>
    <row r="517" spans="2:6" x14ac:dyDescent="0.2">
      <c r="B517" s="24"/>
      <c r="F517" s="24"/>
    </row>
    <row r="518" spans="2:6" x14ac:dyDescent="0.2">
      <c r="B518" s="24"/>
      <c r="F518" s="24"/>
    </row>
    <row r="519" spans="2:6" x14ac:dyDescent="0.2">
      <c r="B519" s="24"/>
      <c r="F519" s="24"/>
    </row>
    <row r="520" spans="2:6" x14ac:dyDescent="0.2">
      <c r="B520" s="24"/>
      <c r="F520" s="24"/>
    </row>
    <row r="521" spans="2:6" x14ac:dyDescent="0.2">
      <c r="B521" s="24"/>
      <c r="F521" s="24"/>
    </row>
    <row r="522" spans="2:6" x14ac:dyDescent="0.2">
      <c r="B522" s="24"/>
      <c r="F522" s="24"/>
    </row>
    <row r="523" spans="2:6" x14ac:dyDescent="0.2">
      <c r="B523" s="24"/>
      <c r="F523" s="24"/>
    </row>
    <row r="524" spans="2:6" x14ac:dyDescent="0.2">
      <c r="B524" s="24"/>
      <c r="F524" s="24"/>
    </row>
    <row r="525" spans="2:6" x14ac:dyDescent="0.2">
      <c r="B525" s="24"/>
      <c r="F525" s="24"/>
    </row>
    <row r="526" spans="2:6" x14ac:dyDescent="0.2">
      <c r="B526" s="24"/>
      <c r="F526" s="24"/>
    </row>
    <row r="527" spans="2:6" x14ac:dyDescent="0.2">
      <c r="B527" s="24"/>
      <c r="F527" s="24"/>
    </row>
    <row r="528" spans="2:6" x14ac:dyDescent="0.2">
      <c r="B528" s="24"/>
      <c r="F528" s="24"/>
    </row>
    <row r="529" spans="2:6" x14ac:dyDescent="0.2">
      <c r="B529" s="24"/>
      <c r="F529" s="24"/>
    </row>
    <row r="530" spans="2:6" x14ac:dyDescent="0.2">
      <c r="B530" s="24"/>
      <c r="F530" s="24"/>
    </row>
    <row r="531" spans="2:6" x14ac:dyDescent="0.2">
      <c r="B531" s="24"/>
      <c r="F531" s="24"/>
    </row>
    <row r="532" spans="2:6" x14ac:dyDescent="0.2">
      <c r="B532" s="24"/>
      <c r="F532" s="24"/>
    </row>
    <row r="533" spans="2:6" x14ac:dyDescent="0.2">
      <c r="B533" s="24"/>
      <c r="F533" s="24"/>
    </row>
    <row r="534" spans="2:6" x14ac:dyDescent="0.2">
      <c r="B534" s="24"/>
      <c r="F534" s="24"/>
    </row>
    <row r="535" spans="2:6" x14ac:dyDescent="0.2">
      <c r="B535" s="24"/>
      <c r="F535" s="24"/>
    </row>
    <row r="536" spans="2:6" x14ac:dyDescent="0.2">
      <c r="B536" s="24"/>
      <c r="F536" s="24"/>
    </row>
    <row r="537" spans="2:6" x14ac:dyDescent="0.2">
      <c r="B537" s="24"/>
      <c r="F537" s="24"/>
    </row>
    <row r="538" spans="2:6" x14ac:dyDescent="0.2">
      <c r="B538" s="24"/>
      <c r="F538" s="24"/>
    </row>
    <row r="539" spans="2:6" x14ac:dyDescent="0.2">
      <c r="B539" s="24"/>
      <c r="F539" s="24"/>
    </row>
    <row r="540" spans="2:6" x14ac:dyDescent="0.2">
      <c r="B540" s="24"/>
      <c r="F540" s="24"/>
    </row>
    <row r="541" spans="2:6" x14ac:dyDescent="0.2">
      <c r="B541" s="24"/>
      <c r="F541" s="24"/>
    </row>
    <row r="542" spans="2:6" x14ac:dyDescent="0.2">
      <c r="B542" s="24"/>
      <c r="F542" s="24"/>
    </row>
    <row r="543" spans="2:6" x14ac:dyDescent="0.2">
      <c r="B543" s="24"/>
      <c r="F543" s="24"/>
    </row>
    <row r="544" spans="2:6" x14ac:dyDescent="0.2">
      <c r="B544" s="24"/>
      <c r="F544" s="24"/>
    </row>
    <row r="545" spans="2:6" x14ac:dyDescent="0.2">
      <c r="B545" s="24"/>
      <c r="F545" s="24"/>
    </row>
    <row r="546" spans="2:6" x14ac:dyDescent="0.2">
      <c r="B546" s="24"/>
      <c r="F546" s="24"/>
    </row>
    <row r="547" spans="2:6" x14ac:dyDescent="0.2">
      <c r="B547" s="24"/>
      <c r="F547" s="24"/>
    </row>
    <row r="548" spans="2:6" x14ac:dyDescent="0.2">
      <c r="B548" s="24"/>
      <c r="F548" s="24"/>
    </row>
    <row r="549" spans="2:6" x14ac:dyDescent="0.2">
      <c r="B549" s="24"/>
      <c r="F549" s="24"/>
    </row>
    <row r="550" spans="2:6" x14ac:dyDescent="0.2">
      <c r="B550" s="24"/>
      <c r="F550" s="24"/>
    </row>
    <row r="551" spans="2:6" x14ac:dyDescent="0.2">
      <c r="B551" s="24"/>
      <c r="F551" s="24"/>
    </row>
    <row r="552" spans="2:6" x14ac:dyDescent="0.2">
      <c r="B552" s="24"/>
      <c r="F552" s="24"/>
    </row>
    <row r="553" spans="2:6" x14ac:dyDescent="0.2">
      <c r="B553" s="24"/>
      <c r="F553" s="24"/>
    </row>
    <row r="554" spans="2:6" x14ac:dyDescent="0.2">
      <c r="B554" s="24"/>
      <c r="F554" s="24"/>
    </row>
    <row r="555" spans="2:6" x14ac:dyDescent="0.2">
      <c r="B555" s="24"/>
      <c r="F555" s="24"/>
    </row>
    <row r="556" spans="2:6" x14ac:dyDescent="0.2">
      <c r="B556" s="24"/>
      <c r="F556" s="24"/>
    </row>
    <row r="557" spans="2:6" x14ac:dyDescent="0.2">
      <c r="B557" s="24"/>
      <c r="F557" s="24"/>
    </row>
    <row r="558" spans="2:6" x14ac:dyDescent="0.2">
      <c r="B558" s="24"/>
      <c r="F558" s="24"/>
    </row>
    <row r="559" spans="2:6" x14ac:dyDescent="0.2">
      <c r="B559" s="24"/>
      <c r="F559" s="24"/>
    </row>
    <row r="560" spans="2:6" x14ac:dyDescent="0.2">
      <c r="B560" s="24"/>
      <c r="F560" s="24"/>
    </row>
    <row r="561" spans="2:6" x14ac:dyDescent="0.2">
      <c r="B561" s="24"/>
      <c r="F561" s="24"/>
    </row>
    <row r="562" spans="2:6" x14ac:dyDescent="0.2">
      <c r="B562" s="24"/>
      <c r="F562" s="24"/>
    </row>
    <row r="563" spans="2:6" x14ac:dyDescent="0.2">
      <c r="B563" s="24"/>
      <c r="F563" s="24"/>
    </row>
    <row r="564" spans="2:6" x14ac:dyDescent="0.2">
      <c r="B564" s="24"/>
      <c r="F564" s="24"/>
    </row>
    <row r="565" spans="2:6" x14ac:dyDescent="0.2">
      <c r="B565" s="24"/>
      <c r="F565" s="24"/>
    </row>
    <row r="566" spans="2:6" x14ac:dyDescent="0.2">
      <c r="B566" s="24"/>
      <c r="F566" s="24"/>
    </row>
    <row r="567" spans="2:6" x14ac:dyDescent="0.2">
      <c r="B567" s="24"/>
      <c r="F567" s="24"/>
    </row>
    <row r="568" spans="2:6" x14ac:dyDescent="0.2">
      <c r="B568" s="24"/>
      <c r="F568" s="24"/>
    </row>
    <row r="569" spans="2:6" x14ac:dyDescent="0.2">
      <c r="B569" s="24"/>
      <c r="F569" s="24"/>
    </row>
    <row r="570" spans="2:6" x14ac:dyDescent="0.2">
      <c r="B570" s="24"/>
      <c r="F570" s="24"/>
    </row>
    <row r="571" spans="2:6" x14ac:dyDescent="0.2">
      <c r="B571" s="24"/>
      <c r="F571" s="24"/>
    </row>
    <row r="572" spans="2:6" x14ac:dyDescent="0.2">
      <c r="B572" s="24"/>
      <c r="F572" s="24"/>
    </row>
    <row r="573" spans="2:6" x14ac:dyDescent="0.2">
      <c r="B573" s="24"/>
      <c r="F573" s="24"/>
    </row>
    <row r="574" spans="2:6" x14ac:dyDescent="0.2">
      <c r="B574" s="24"/>
      <c r="F574" s="24"/>
    </row>
    <row r="575" spans="2:6" x14ac:dyDescent="0.2">
      <c r="B575" s="24"/>
      <c r="F575" s="24"/>
    </row>
    <row r="576" spans="2:6" x14ac:dyDescent="0.2">
      <c r="B576" s="24"/>
      <c r="F576" s="24"/>
    </row>
    <row r="577" spans="2:6" x14ac:dyDescent="0.2">
      <c r="B577" s="24"/>
      <c r="F577" s="24"/>
    </row>
    <row r="578" spans="2:6" x14ac:dyDescent="0.2">
      <c r="B578" s="24"/>
      <c r="F578" s="24"/>
    </row>
    <row r="579" spans="2:6" x14ac:dyDescent="0.2">
      <c r="B579" s="24"/>
      <c r="F579" s="24"/>
    </row>
    <row r="580" spans="2:6" x14ac:dyDescent="0.2">
      <c r="B580" s="24"/>
      <c r="F580" s="24"/>
    </row>
    <row r="581" spans="2:6" x14ac:dyDescent="0.2">
      <c r="B581" s="24"/>
      <c r="F581" s="24"/>
    </row>
    <row r="582" spans="2:6" x14ac:dyDescent="0.2">
      <c r="B582" s="24"/>
      <c r="F582" s="24"/>
    </row>
    <row r="583" spans="2:6" x14ac:dyDescent="0.2">
      <c r="B583" s="24"/>
      <c r="F583" s="24"/>
    </row>
    <row r="584" spans="2:6" x14ac:dyDescent="0.2">
      <c r="B584" s="24"/>
      <c r="F584" s="24"/>
    </row>
    <row r="585" spans="2:6" x14ac:dyDescent="0.2">
      <c r="B585" s="24"/>
      <c r="F585" s="24"/>
    </row>
    <row r="586" spans="2:6" x14ac:dyDescent="0.2">
      <c r="B586" s="24"/>
      <c r="F586" s="24"/>
    </row>
    <row r="587" spans="2:6" x14ac:dyDescent="0.2">
      <c r="B587" s="24"/>
      <c r="F587" s="24"/>
    </row>
    <row r="588" spans="2:6" x14ac:dyDescent="0.2">
      <c r="B588" s="24"/>
      <c r="F588" s="24"/>
    </row>
    <row r="589" spans="2:6" x14ac:dyDescent="0.2">
      <c r="B589" s="24"/>
      <c r="F589" s="24"/>
    </row>
    <row r="590" spans="2:6" x14ac:dyDescent="0.2">
      <c r="B590" s="24"/>
      <c r="F590" s="24"/>
    </row>
    <row r="591" spans="2:6" x14ac:dyDescent="0.2">
      <c r="B591" s="24"/>
      <c r="F591" s="24"/>
    </row>
    <row r="592" spans="2:6" x14ac:dyDescent="0.2">
      <c r="B592" s="24"/>
      <c r="F592" s="24"/>
    </row>
    <row r="593" spans="2:6" x14ac:dyDescent="0.2">
      <c r="B593" s="24"/>
      <c r="F593" s="24"/>
    </row>
    <row r="594" spans="2:6" x14ac:dyDescent="0.2">
      <c r="B594" s="24"/>
      <c r="F594" s="24"/>
    </row>
    <row r="595" spans="2:6" x14ac:dyDescent="0.2">
      <c r="B595" s="24"/>
      <c r="F595" s="24"/>
    </row>
    <row r="596" spans="2:6" x14ac:dyDescent="0.2">
      <c r="B596" s="24"/>
      <c r="F596" s="24"/>
    </row>
    <row r="597" spans="2:6" x14ac:dyDescent="0.2">
      <c r="B597" s="24"/>
      <c r="F597" s="24"/>
    </row>
    <row r="598" spans="2:6" x14ac:dyDescent="0.2">
      <c r="B598" s="24"/>
      <c r="F598" s="24"/>
    </row>
    <row r="599" spans="2:6" x14ac:dyDescent="0.2">
      <c r="B599" s="24"/>
      <c r="F599" s="24"/>
    </row>
    <row r="600" spans="2:6" x14ac:dyDescent="0.2">
      <c r="B600" s="24"/>
      <c r="F600" s="24"/>
    </row>
    <row r="601" spans="2:6" x14ac:dyDescent="0.2">
      <c r="B601" s="24"/>
      <c r="F601" s="24"/>
    </row>
    <row r="602" spans="2:6" x14ac:dyDescent="0.2">
      <c r="B602" s="24"/>
      <c r="F602" s="24"/>
    </row>
    <row r="603" spans="2:6" x14ac:dyDescent="0.2">
      <c r="B603" s="24"/>
      <c r="F603" s="24"/>
    </row>
    <row r="604" spans="2:6" x14ac:dyDescent="0.2">
      <c r="B604" s="24"/>
      <c r="F604" s="24"/>
    </row>
    <row r="605" spans="2:6" x14ac:dyDescent="0.2">
      <c r="B605" s="24"/>
      <c r="F605" s="24"/>
    </row>
    <row r="606" spans="2:6" x14ac:dyDescent="0.2">
      <c r="B606" s="24"/>
      <c r="F606" s="24"/>
    </row>
    <row r="607" spans="2:6" x14ac:dyDescent="0.2">
      <c r="B607" s="24"/>
      <c r="F607" s="24"/>
    </row>
    <row r="608" spans="2:6" x14ac:dyDescent="0.2">
      <c r="B608" s="24"/>
      <c r="F608" s="24"/>
    </row>
    <row r="609" spans="2:6" x14ac:dyDescent="0.2">
      <c r="B609" s="24"/>
      <c r="F609" s="24"/>
    </row>
    <row r="610" spans="2:6" x14ac:dyDescent="0.2">
      <c r="B610" s="24"/>
      <c r="F610" s="24"/>
    </row>
    <row r="611" spans="2:6" x14ac:dyDescent="0.2">
      <c r="B611" s="24"/>
      <c r="F611" s="24"/>
    </row>
    <row r="612" spans="2:6" x14ac:dyDescent="0.2">
      <c r="B612" s="24"/>
      <c r="F612" s="24"/>
    </row>
    <row r="613" spans="2:6" x14ac:dyDescent="0.2">
      <c r="B613" s="24"/>
      <c r="F613" s="24"/>
    </row>
    <row r="614" spans="2:6" x14ac:dyDescent="0.2">
      <c r="B614" s="24"/>
      <c r="F614" s="24"/>
    </row>
    <row r="615" spans="2:6" x14ac:dyDescent="0.2">
      <c r="B615" s="24"/>
      <c r="F615" s="24"/>
    </row>
    <row r="616" spans="2:6" x14ac:dyDescent="0.2">
      <c r="B616" s="24"/>
      <c r="F616" s="24"/>
    </row>
    <row r="617" spans="2:6" x14ac:dyDescent="0.2">
      <c r="B617" s="24"/>
      <c r="F617" s="24"/>
    </row>
    <row r="618" spans="2:6" x14ac:dyDescent="0.2">
      <c r="B618" s="24"/>
      <c r="F618" s="24"/>
    </row>
    <row r="619" spans="2:6" x14ac:dyDescent="0.2">
      <c r="B619" s="24"/>
      <c r="F619" s="24"/>
    </row>
    <row r="620" spans="2:6" x14ac:dyDescent="0.2">
      <c r="B620" s="24"/>
      <c r="F620" s="24"/>
    </row>
    <row r="621" spans="2:6" x14ac:dyDescent="0.2">
      <c r="B621" s="24"/>
      <c r="F621" s="24"/>
    </row>
    <row r="622" spans="2:6" x14ac:dyDescent="0.2">
      <c r="B622" s="24"/>
      <c r="F622" s="24"/>
    </row>
    <row r="623" spans="2:6" x14ac:dyDescent="0.2">
      <c r="B623" s="24"/>
      <c r="F623" s="24"/>
    </row>
    <row r="624" spans="2:6" x14ac:dyDescent="0.2">
      <c r="B624" s="24"/>
      <c r="F624" s="24"/>
    </row>
    <row r="625" spans="2:6" x14ac:dyDescent="0.2">
      <c r="B625" s="24"/>
      <c r="F625" s="24"/>
    </row>
    <row r="626" spans="2:6" x14ac:dyDescent="0.2">
      <c r="B626" s="24"/>
      <c r="F626" s="24"/>
    </row>
    <row r="627" spans="2:6" x14ac:dyDescent="0.2">
      <c r="B627" s="24"/>
      <c r="F627" s="24"/>
    </row>
    <row r="628" spans="2:6" x14ac:dyDescent="0.2">
      <c r="B628" s="24"/>
      <c r="F628" s="24"/>
    </row>
    <row r="629" spans="2:6" x14ac:dyDescent="0.2">
      <c r="B629" s="24"/>
      <c r="F629" s="24"/>
    </row>
    <row r="630" spans="2:6" x14ac:dyDescent="0.2">
      <c r="B630" s="24"/>
      <c r="F630" s="24"/>
    </row>
    <row r="631" spans="2:6" x14ac:dyDescent="0.2">
      <c r="B631" s="24"/>
      <c r="F631" s="24"/>
    </row>
    <row r="632" spans="2:6" x14ac:dyDescent="0.2">
      <c r="B632" s="24"/>
      <c r="F632" s="24"/>
    </row>
    <row r="633" spans="2:6" x14ac:dyDescent="0.2">
      <c r="B633" s="24"/>
      <c r="F633" s="24"/>
    </row>
    <row r="634" spans="2:6" x14ac:dyDescent="0.2">
      <c r="B634" s="24"/>
      <c r="F634" s="24"/>
    </row>
    <row r="635" spans="2:6" x14ac:dyDescent="0.2">
      <c r="B635" s="24"/>
      <c r="F635" s="24"/>
    </row>
    <row r="636" spans="2:6" x14ac:dyDescent="0.2">
      <c r="B636" s="24"/>
      <c r="F636" s="24"/>
    </row>
    <row r="637" spans="2:6" x14ac:dyDescent="0.2">
      <c r="B637" s="24"/>
      <c r="F637" s="24"/>
    </row>
    <row r="638" spans="2:6" x14ac:dyDescent="0.2">
      <c r="B638" s="24"/>
      <c r="F638" s="24"/>
    </row>
    <row r="639" spans="2:6" x14ac:dyDescent="0.2">
      <c r="B639" s="24"/>
      <c r="F639" s="24"/>
    </row>
    <row r="640" spans="2:6" x14ac:dyDescent="0.2">
      <c r="B640" s="24"/>
      <c r="F640" s="24"/>
    </row>
    <row r="641" spans="2:6" x14ac:dyDescent="0.2">
      <c r="B641" s="24"/>
      <c r="F641" s="24"/>
    </row>
    <row r="642" spans="2:6" x14ac:dyDescent="0.2">
      <c r="B642" s="24"/>
      <c r="F642" s="24"/>
    </row>
    <row r="643" spans="2:6" x14ac:dyDescent="0.2">
      <c r="B643" s="24"/>
      <c r="F643" s="24"/>
    </row>
    <row r="644" spans="2:6" x14ac:dyDescent="0.2">
      <c r="B644" s="24"/>
      <c r="F644" s="24"/>
    </row>
    <row r="645" spans="2:6" x14ac:dyDescent="0.2">
      <c r="B645" s="24"/>
      <c r="F645" s="24"/>
    </row>
    <row r="646" spans="2:6" x14ac:dyDescent="0.2">
      <c r="B646" s="24"/>
      <c r="F646" s="24"/>
    </row>
    <row r="647" spans="2:6" x14ac:dyDescent="0.2">
      <c r="B647" s="24"/>
      <c r="F647" s="24"/>
    </row>
    <row r="648" spans="2:6" x14ac:dyDescent="0.2">
      <c r="B648" s="24"/>
      <c r="F648" s="24"/>
    </row>
    <row r="649" spans="2:6" x14ac:dyDescent="0.2">
      <c r="B649" s="24"/>
      <c r="F649" s="24"/>
    </row>
    <row r="650" spans="2:6" x14ac:dyDescent="0.2">
      <c r="B650" s="24"/>
      <c r="F650" s="24"/>
    </row>
    <row r="651" spans="2:6" x14ac:dyDescent="0.2">
      <c r="B651" s="24"/>
      <c r="F651" s="24"/>
    </row>
    <row r="652" spans="2:6" x14ac:dyDescent="0.2">
      <c r="B652" s="24"/>
      <c r="F652" s="24"/>
    </row>
    <row r="653" spans="2:6" x14ac:dyDescent="0.2">
      <c r="B653" s="24"/>
      <c r="F653" s="24"/>
    </row>
    <row r="654" spans="2:6" x14ac:dyDescent="0.2">
      <c r="B654" s="24"/>
      <c r="F654" s="24"/>
    </row>
    <row r="655" spans="2:6" x14ac:dyDescent="0.2">
      <c r="B655" s="24"/>
      <c r="F655" s="24"/>
    </row>
    <row r="656" spans="2:6" x14ac:dyDescent="0.2">
      <c r="B656" s="24"/>
      <c r="F656" s="24"/>
    </row>
    <row r="657" spans="2:6" x14ac:dyDescent="0.2">
      <c r="B657" s="24"/>
      <c r="F657" s="24"/>
    </row>
    <row r="658" spans="2:6" x14ac:dyDescent="0.2">
      <c r="B658" s="24"/>
      <c r="F658" s="24"/>
    </row>
    <row r="659" spans="2:6" x14ac:dyDescent="0.2">
      <c r="B659" s="24"/>
      <c r="F659" s="24"/>
    </row>
    <row r="660" spans="2:6" x14ac:dyDescent="0.2">
      <c r="B660" s="24"/>
      <c r="F660" s="24"/>
    </row>
    <row r="661" spans="2:6" x14ac:dyDescent="0.2">
      <c r="B661" s="24"/>
      <c r="F661" s="24"/>
    </row>
    <row r="662" spans="2:6" x14ac:dyDescent="0.2">
      <c r="B662" s="24"/>
      <c r="F662" s="24"/>
    </row>
    <row r="663" spans="2:6" x14ac:dyDescent="0.2">
      <c r="B663" s="24"/>
      <c r="F663" s="24"/>
    </row>
    <row r="664" spans="2:6" x14ac:dyDescent="0.2">
      <c r="B664" s="24"/>
      <c r="F664" s="24"/>
    </row>
    <row r="665" spans="2:6" x14ac:dyDescent="0.2">
      <c r="B665" s="24"/>
      <c r="F665" s="24"/>
    </row>
    <row r="666" spans="2:6" x14ac:dyDescent="0.2">
      <c r="B666" s="24"/>
      <c r="F666" s="24"/>
    </row>
    <row r="667" spans="2:6" x14ac:dyDescent="0.2">
      <c r="B667" s="24"/>
      <c r="F667" s="24"/>
    </row>
    <row r="668" spans="2:6" x14ac:dyDescent="0.2">
      <c r="B668" s="24"/>
      <c r="F668" s="24"/>
    </row>
    <row r="669" spans="2:6" x14ac:dyDescent="0.2">
      <c r="B669" s="24"/>
      <c r="F669" s="24"/>
    </row>
    <row r="670" spans="2:6" x14ac:dyDescent="0.2">
      <c r="B670" s="24"/>
      <c r="F670" s="24"/>
    </row>
    <row r="671" spans="2:6" x14ac:dyDescent="0.2">
      <c r="B671" s="24"/>
      <c r="F671" s="24"/>
    </row>
    <row r="672" spans="2:6" x14ac:dyDescent="0.2">
      <c r="B672" s="24"/>
      <c r="F672" s="24"/>
    </row>
    <row r="673" spans="2:6" x14ac:dyDescent="0.2">
      <c r="B673" s="24"/>
      <c r="F673" s="24"/>
    </row>
    <row r="674" spans="2:6" x14ac:dyDescent="0.2">
      <c r="B674" s="24"/>
      <c r="F674" s="24"/>
    </row>
    <row r="675" spans="2:6" x14ac:dyDescent="0.2">
      <c r="B675" s="24"/>
      <c r="F675" s="24"/>
    </row>
    <row r="676" spans="2:6" x14ac:dyDescent="0.2">
      <c r="B676" s="24"/>
      <c r="F676" s="24"/>
    </row>
    <row r="677" spans="2:6" x14ac:dyDescent="0.2">
      <c r="B677" s="24"/>
      <c r="F677" s="24"/>
    </row>
    <row r="678" spans="2:6" x14ac:dyDescent="0.2">
      <c r="B678" s="24"/>
      <c r="F678" s="24"/>
    </row>
    <row r="679" spans="2:6" x14ac:dyDescent="0.2">
      <c r="B679" s="24"/>
      <c r="F679" s="24"/>
    </row>
    <row r="680" spans="2:6" x14ac:dyDescent="0.2">
      <c r="B680" s="24"/>
      <c r="F680" s="24"/>
    </row>
    <row r="681" spans="2:6" x14ac:dyDescent="0.2">
      <c r="B681" s="24"/>
      <c r="F681" s="24"/>
    </row>
    <row r="682" spans="2:6" x14ac:dyDescent="0.2">
      <c r="B682" s="24"/>
      <c r="F682" s="24"/>
    </row>
    <row r="683" spans="2:6" x14ac:dyDescent="0.2">
      <c r="B683" s="24"/>
      <c r="F683" s="24"/>
    </row>
    <row r="684" spans="2:6" x14ac:dyDescent="0.2">
      <c r="B684" s="24"/>
      <c r="F684" s="24"/>
    </row>
    <row r="685" spans="2:6" x14ac:dyDescent="0.2">
      <c r="B685" s="24"/>
      <c r="F685" s="24"/>
    </row>
    <row r="686" spans="2:6" x14ac:dyDescent="0.2">
      <c r="B686" s="24"/>
      <c r="F686" s="24"/>
    </row>
    <row r="687" spans="2:6" x14ac:dyDescent="0.2">
      <c r="B687" s="24"/>
      <c r="F687" s="24"/>
    </row>
    <row r="688" spans="2:6" x14ac:dyDescent="0.2">
      <c r="B688" s="24"/>
      <c r="F688" s="24"/>
    </row>
    <row r="689" spans="2:6" x14ac:dyDescent="0.2">
      <c r="B689" s="24"/>
      <c r="F689" s="24"/>
    </row>
    <row r="690" spans="2:6" x14ac:dyDescent="0.2">
      <c r="B690" s="24"/>
      <c r="F690" s="24"/>
    </row>
    <row r="691" spans="2:6" x14ac:dyDescent="0.2">
      <c r="B691" s="24"/>
      <c r="F691" s="24"/>
    </row>
    <row r="692" spans="2:6" x14ac:dyDescent="0.2">
      <c r="B692" s="24"/>
      <c r="F692" s="24"/>
    </row>
    <row r="693" spans="2:6" x14ac:dyDescent="0.2">
      <c r="B693" s="24"/>
      <c r="F693" s="24"/>
    </row>
    <row r="694" spans="2:6" x14ac:dyDescent="0.2">
      <c r="B694" s="24"/>
      <c r="F694" s="24"/>
    </row>
    <row r="695" spans="2:6" x14ac:dyDescent="0.2">
      <c r="B695" s="24"/>
      <c r="F695" s="24"/>
    </row>
    <row r="696" spans="2:6" x14ac:dyDescent="0.2">
      <c r="B696" s="24"/>
      <c r="F696" s="24"/>
    </row>
    <row r="697" spans="2:6" x14ac:dyDescent="0.2">
      <c r="B697" s="24"/>
      <c r="F697" s="24"/>
    </row>
    <row r="698" spans="2:6" x14ac:dyDescent="0.2">
      <c r="B698" s="24"/>
      <c r="F698" s="24"/>
    </row>
    <row r="699" spans="2:6" x14ac:dyDescent="0.2">
      <c r="B699" s="24"/>
      <c r="F699" s="24"/>
    </row>
    <row r="700" spans="2:6" x14ac:dyDescent="0.2">
      <c r="B700" s="24"/>
      <c r="F700" s="24"/>
    </row>
    <row r="701" spans="2:6" x14ac:dyDescent="0.2">
      <c r="B701" s="24"/>
      <c r="F701" s="24"/>
    </row>
    <row r="702" spans="2:6" x14ac:dyDescent="0.2">
      <c r="B702" s="24"/>
      <c r="F702" s="24"/>
    </row>
    <row r="703" spans="2:6" x14ac:dyDescent="0.2">
      <c r="B703" s="24"/>
      <c r="F703" s="24"/>
    </row>
    <row r="704" spans="2:6" x14ac:dyDescent="0.2">
      <c r="B704" s="24"/>
      <c r="F704" s="24"/>
    </row>
    <row r="705" spans="2:6" x14ac:dyDescent="0.2">
      <c r="B705" s="24"/>
      <c r="F705" s="24"/>
    </row>
    <row r="706" spans="2:6" x14ac:dyDescent="0.2">
      <c r="B706" s="24"/>
      <c r="F706" s="24"/>
    </row>
    <row r="707" spans="2:6" x14ac:dyDescent="0.2">
      <c r="B707" s="24"/>
      <c r="F707" s="24"/>
    </row>
    <row r="708" spans="2:6" x14ac:dyDescent="0.2">
      <c r="B708" s="24"/>
      <c r="F708" s="24"/>
    </row>
    <row r="709" spans="2:6" x14ac:dyDescent="0.2">
      <c r="B709" s="24"/>
      <c r="F709" s="24"/>
    </row>
    <row r="710" spans="2:6" x14ac:dyDescent="0.2">
      <c r="B710" s="24"/>
      <c r="F710" s="24"/>
    </row>
    <row r="711" spans="2:6" x14ac:dyDescent="0.2">
      <c r="B711" s="24"/>
      <c r="F711" s="24"/>
    </row>
    <row r="712" spans="2:6" x14ac:dyDescent="0.2">
      <c r="B712" s="24"/>
      <c r="F712" s="24"/>
    </row>
    <row r="713" spans="2:6" x14ac:dyDescent="0.2">
      <c r="B713" s="24"/>
      <c r="F713" s="24"/>
    </row>
    <row r="714" spans="2:6" x14ac:dyDescent="0.2">
      <c r="B714" s="24"/>
      <c r="F714" s="24"/>
    </row>
    <row r="715" spans="2:6" x14ac:dyDescent="0.2">
      <c r="B715" s="24"/>
      <c r="F715" s="24"/>
    </row>
    <row r="716" spans="2:6" x14ac:dyDescent="0.2">
      <c r="B716" s="24"/>
      <c r="F716" s="24"/>
    </row>
    <row r="717" spans="2:6" x14ac:dyDescent="0.2">
      <c r="B717" s="24"/>
      <c r="F717" s="24"/>
    </row>
    <row r="718" spans="2:6" x14ac:dyDescent="0.2">
      <c r="B718" s="24"/>
      <c r="F718" s="24"/>
    </row>
    <row r="719" spans="2:6" x14ac:dyDescent="0.2">
      <c r="B719" s="24"/>
      <c r="F719" s="24"/>
    </row>
    <row r="720" spans="2:6" x14ac:dyDescent="0.2">
      <c r="B720" s="24"/>
      <c r="F720" s="24"/>
    </row>
    <row r="721" spans="2:6" x14ac:dyDescent="0.2">
      <c r="B721" s="24"/>
      <c r="F721" s="24"/>
    </row>
    <row r="722" spans="2:6" x14ac:dyDescent="0.2">
      <c r="B722" s="24"/>
      <c r="F722" s="24"/>
    </row>
    <row r="723" spans="2:6" x14ac:dyDescent="0.2">
      <c r="B723" s="24"/>
      <c r="F723" s="24"/>
    </row>
    <row r="724" spans="2:6" x14ac:dyDescent="0.2">
      <c r="B724" s="24"/>
      <c r="F724" s="24"/>
    </row>
    <row r="725" spans="2:6" x14ac:dyDescent="0.2">
      <c r="B725" s="24"/>
      <c r="F725" s="24"/>
    </row>
    <row r="726" spans="2:6" x14ac:dyDescent="0.2">
      <c r="B726" s="24"/>
      <c r="F726" s="24"/>
    </row>
    <row r="727" spans="2:6" x14ac:dyDescent="0.2">
      <c r="B727" s="24"/>
      <c r="F727" s="24"/>
    </row>
    <row r="728" spans="2:6" x14ac:dyDescent="0.2">
      <c r="B728" s="24"/>
      <c r="F728" s="24"/>
    </row>
    <row r="729" spans="2:6" x14ac:dyDescent="0.2">
      <c r="B729" s="24"/>
      <c r="F729" s="24"/>
    </row>
    <row r="730" spans="2:6" x14ac:dyDescent="0.2">
      <c r="B730" s="24"/>
      <c r="F730" s="24"/>
    </row>
    <row r="731" spans="2:6" x14ac:dyDescent="0.2">
      <c r="B731" s="24"/>
      <c r="F731" s="24"/>
    </row>
    <row r="732" spans="2:6" x14ac:dyDescent="0.2">
      <c r="B732" s="24"/>
      <c r="F732" s="24"/>
    </row>
    <row r="733" spans="2:6" x14ac:dyDescent="0.2">
      <c r="B733" s="24"/>
      <c r="F733" s="24"/>
    </row>
    <row r="734" spans="2:6" x14ac:dyDescent="0.2">
      <c r="B734" s="24"/>
      <c r="F734" s="24"/>
    </row>
    <row r="735" spans="2:6" x14ac:dyDescent="0.2">
      <c r="B735" s="24"/>
      <c r="F735" s="24"/>
    </row>
    <row r="736" spans="2:6" x14ac:dyDescent="0.2">
      <c r="B736" s="24"/>
      <c r="F736" s="24"/>
    </row>
    <row r="737" spans="2:6" x14ac:dyDescent="0.2">
      <c r="B737" s="24"/>
      <c r="F737" s="24"/>
    </row>
    <row r="738" spans="2:6" x14ac:dyDescent="0.2">
      <c r="B738" s="24"/>
      <c r="F738" s="24"/>
    </row>
    <row r="739" spans="2:6" x14ac:dyDescent="0.2">
      <c r="B739" s="24"/>
      <c r="F739" s="24"/>
    </row>
    <row r="740" spans="2:6" x14ac:dyDescent="0.2">
      <c r="B740" s="24"/>
      <c r="F740" s="24"/>
    </row>
    <row r="741" spans="2:6" x14ac:dyDescent="0.2">
      <c r="B741" s="24"/>
      <c r="F741" s="24"/>
    </row>
    <row r="742" spans="2:6" x14ac:dyDescent="0.2">
      <c r="B742" s="24"/>
      <c r="F742" s="24"/>
    </row>
    <row r="743" spans="2:6" x14ac:dyDescent="0.2">
      <c r="B743" s="24"/>
      <c r="F743" s="24"/>
    </row>
    <row r="744" spans="2:6" x14ac:dyDescent="0.2">
      <c r="B744" s="24"/>
      <c r="F744" s="24"/>
    </row>
    <row r="745" spans="2:6" x14ac:dyDescent="0.2">
      <c r="B745" s="24"/>
      <c r="F745" s="24"/>
    </row>
    <row r="746" spans="2:6" x14ac:dyDescent="0.2">
      <c r="B746" s="24"/>
      <c r="F746" s="24"/>
    </row>
    <row r="747" spans="2:6" x14ac:dyDescent="0.2">
      <c r="B747" s="24"/>
      <c r="F747" s="24"/>
    </row>
    <row r="748" spans="2:6" x14ac:dyDescent="0.2">
      <c r="B748" s="24"/>
      <c r="F748" s="24"/>
    </row>
    <row r="749" spans="2:6" x14ac:dyDescent="0.2">
      <c r="B749" s="24"/>
      <c r="F749" s="24"/>
    </row>
    <row r="750" spans="2:6" x14ac:dyDescent="0.2">
      <c r="B750" s="24"/>
      <c r="F750" s="24"/>
    </row>
    <row r="751" spans="2:6" x14ac:dyDescent="0.2">
      <c r="B751" s="24"/>
      <c r="F751" s="24"/>
    </row>
    <row r="752" spans="2:6" x14ac:dyDescent="0.2">
      <c r="B752" s="24"/>
      <c r="F752" s="24"/>
    </row>
    <row r="753" spans="2:6" x14ac:dyDescent="0.2">
      <c r="B753" s="24"/>
      <c r="F753" s="24"/>
    </row>
    <row r="754" spans="2:6" x14ac:dyDescent="0.2">
      <c r="B754" s="24"/>
      <c r="F754" s="24"/>
    </row>
    <row r="755" spans="2:6" x14ac:dyDescent="0.2">
      <c r="B755" s="24"/>
      <c r="F755" s="24"/>
    </row>
    <row r="756" spans="2:6" x14ac:dyDescent="0.2">
      <c r="B756" s="24"/>
      <c r="F756" s="24"/>
    </row>
    <row r="757" spans="2:6" x14ac:dyDescent="0.2">
      <c r="B757" s="24"/>
      <c r="F757" s="24"/>
    </row>
    <row r="758" spans="2:6" x14ac:dyDescent="0.2">
      <c r="B758" s="24"/>
      <c r="F758" s="24"/>
    </row>
    <row r="759" spans="2:6" x14ac:dyDescent="0.2">
      <c r="B759" s="24"/>
      <c r="F759" s="24"/>
    </row>
    <row r="760" spans="2:6" x14ac:dyDescent="0.2">
      <c r="B760" s="24"/>
      <c r="F760" s="24"/>
    </row>
    <row r="761" spans="2:6" x14ac:dyDescent="0.2">
      <c r="B761" s="24"/>
      <c r="F761" s="24"/>
    </row>
    <row r="762" spans="2:6" x14ac:dyDescent="0.2">
      <c r="B762" s="24"/>
      <c r="F762" s="24"/>
    </row>
    <row r="763" spans="2:6" x14ac:dyDescent="0.2">
      <c r="B763" s="24"/>
      <c r="F763" s="24"/>
    </row>
    <row r="764" spans="2:6" x14ac:dyDescent="0.2">
      <c r="B764" s="24"/>
      <c r="F764" s="24"/>
    </row>
    <row r="765" spans="2:6" x14ac:dyDescent="0.2">
      <c r="B765" s="24"/>
      <c r="F765" s="24"/>
    </row>
    <row r="766" spans="2:6" x14ac:dyDescent="0.2">
      <c r="B766" s="24"/>
      <c r="F766" s="24"/>
    </row>
    <row r="767" spans="2:6" x14ac:dyDescent="0.2">
      <c r="B767" s="24"/>
      <c r="F767" s="24"/>
    </row>
    <row r="768" spans="2:6" x14ac:dyDescent="0.2">
      <c r="B768" s="24"/>
      <c r="F768" s="24"/>
    </row>
    <row r="769" spans="2:6" x14ac:dyDescent="0.2">
      <c r="B769" s="24"/>
      <c r="F769" s="24"/>
    </row>
    <row r="770" spans="2:6" x14ac:dyDescent="0.2">
      <c r="B770" s="24"/>
      <c r="F770" s="24"/>
    </row>
    <row r="771" spans="2:6" x14ac:dyDescent="0.2">
      <c r="B771" s="24"/>
      <c r="F771" s="24"/>
    </row>
    <row r="772" spans="2:6" x14ac:dyDescent="0.2">
      <c r="B772" s="24"/>
      <c r="F772" s="24"/>
    </row>
    <row r="773" spans="2:6" x14ac:dyDescent="0.2">
      <c r="B773" s="24"/>
      <c r="F773" s="24"/>
    </row>
    <row r="774" spans="2:6" x14ac:dyDescent="0.2">
      <c r="B774" s="24"/>
      <c r="F774" s="24"/>
    </row>
    <row r="775" spans="2:6" x14ac:dyDescent="0.2">
      <c r="B775" s="24"/>
      <c r="F775" s="24"/>
    </row>
    <row r="776" spans="2:6" x14ac:dyDescent="0.2">
      <c r="B776" s="24"/>
      <c r="F776" s="24"/>
    </row>
    <row r="777" spans="2:6" x14ac:dyDescent="0.2">
      <c r="B777" s="24"/>
      <c r="F777" s="24"/>
    </row>
    <row r="778" spans="2:6" x14ac:dyDescent="0.2">
      <c r="B778" s="24"/>
      <c r="F778" s="24"/>
    </row>
    <row r="779" spans="2:6" x14ac:dyDescent="0.2">
      <c r="B779" s="24"/>
      <c r="F779" s="24"/>
    </row>
    <row r="780" spans="2:6" x14ac:dyDescent="0.2">
      <c r="B780" s="24"/>
      <c r="F780" s="24"/>
    </row>
    <row r="781" spans="2:6" x14ac:dyDescent="0.2">
      <c r="B781" s="24"/>
      <c r="F781" s="24"/>
    </row>
    <row r="782" spans="2:6" x14ac:dyDescent="0.2">
      <c r="B782" s="24"/>
      <c r="F782" s="24"/>
    </row>
  </sheetData>
  <phoneticPr fontId="7" type="noConversion"/>
  <hyperlinks>
    <hyperlink ref="P11" r:id="rId1" display="http://www.bav-astro.de/sfs/BAVM_link.php?BAVMnr=117"/>
    <hyperlink ref="P12" r:id="rId2" display="http://www.bav-astro.de/sfs/BAVM_link.php?BAVMnr=133"/>
    <hyperlink ref="P13" r:id="rId3" display="http://www.konkoly.hu/cgi-bin/IBVS?5583"/>
    <hyperlink ref="P51" r:id="rId4" display="http://vsolj.cetus-net.org/no40.pdf"/>
    <hyperlink ref="P15" r:id="rId5" display="http://www.bav-astro.de/sfs/BAVM_link.php?BAVMnr=172"/>
    <hyperlink ref="P16" r:id="rId6" display="http://www.bav-astro.de/sfs/BAVM_link.php?BAVMnr=172"/>
    <hyperlink ref="P17" r:id="rId7" display="http://www.bav-astro.de/sfs/BAVM_link.php?BAVMnr=173"/>
    <hyperlink ref="P18" r:id="rId8" display="http://www.bav-astro.de/sfs/BAVM_link.php?BAVMnr=178"/>
    <hyperlink ref="P19" r:id="rId9" display="http://www.bav-astro.de/sfs/BAVM_link.php?BAVMnr=215"/>
    <hyperlink ref="P20" r:id="rId10" display="http://www.bav-astro.de/sfs/BAVM_link.php?BAVMnr=201"/>
    <hyperlink ref="P21" r:id="rId11" display="http://www.konkoly.hu/cgi-bin/IBVS?5960"/>
    <hyperlink ref="P52" r:id="rId12" display="http://www.bav-astro.de/sfs/BAVM_link.php?BAVMnr=225"/>
    <hyperlink ref="P22" r:id="rId13" display="http://www.bav-astro.de/sfs/BAVM_link.php?BAVMnr=234"/>
    <hyperlink ref="P23" r:id="rId14" display="http://www.konkoly.hu/cgi-bin/IBVS?603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2024-02-25T03:50:38Z</dcterms:modified>
</cp:coreProperties>
</file>