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4C483D0-D3FF-4EC9-8433-72B1CF3643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4" i="1"/>
  <c r="Q25" i="1"/>
  <c r="Q26" i="1"/>
  <c r="Q27" i="1"/>
  <c r="E22" i="1"/>
  <c r="F22" i="1"/>
  <c r="G22" i="1"/>
  <c r="H22" i="1"/>
  <c r="E23" i="1"/>
  <c r="F23" i="1"/>
  <c r="G23" i="1"/>
  <c r="H23" i="1"/>
  <c r="E21" i="1"/>
  <c r="F21" i="1"/>
  <c r="G21" i="1"/>
  <c r="Q22" i="1"/>
  <c r="Q23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B76" i="2"/>
  <c r="G76" i="2"/>
  <c r="D76" i="2"/>
  <c r="C76" i="2"/>
  <c r="A76" i="2"/>
  <c r="H75" i="2"/>
  <c r="G75" i="2"/>
  <c r="C75" i="2"/>
  <c r="D75" i="2"/>
  <c r="B75" i="2"/>
  <c r="A75" i="2"/>
  <c r="H74" i="2"/>
  <c r="G74" i="2"/>
  <c r="C74" i="2"/>
  <c r="D74" i="2"/>
  <c r="B74" i="2"/>
  <c r="A74" i="2"/>
  <c r="H73" i="2"/>
  <c r="B73" i="2"/>
  <c r="G73" i="2"/>
  <c r="D73" i="2"/>
  <c r="C73" i="2"/>
  <c r="A73" i="2"/>
  <c r="H72" i="2"/>
  <c r="B72" i="2"/>
  <c r="G72" i="2"/>
  <c r="D72" i="2"/>
  <c r="C72" i="2"/>
  <c r="A72" i="2"/>
  <c r="H71" i="2"/>
  <c r="G71" i="2"/>
  <c r="C71" i="2"/>
  <c r="D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D68" i="2"/>
  <c r="C68" i="2"/>
  <c r="A68" i="2"/>
  <c r="H67" i="2"/>
  <c r="G67" i="2"/>
  <c r="C67" i="2"/>
  <c r="D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D64" i="2"/>
  <c r="C64" i="2"/>
  <c r="A64" i="2"/>
  <c r="H63" i="2"/>
  <c r="G63" i="2"/>
  <c r="C63" i="2"/>
  <c r="D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B60" i="2"/>
  <c r="G60" i="2"/>
  <c r="D60" i="2"/>
  <c r="C60" i="2"/>
  <c r="A60" i="2"/>
  <c r="H59" i="2"/>
  <c r="G59" i="2"/>
  <c r="C59" i="2"/>
  <c r="D59" i="2"/>
  <c r="B59" i="2"/>
  <c r="A59" i="2"/>
  <c r="H58" i="2"/>
  <c r="G58" i="2"/>
  <c r="C58" i="2"/>
  <c r="D58" i="2"/>
  <c r="B58" i="2"/>
  <c r="A58" i="2"/>
  <c r="H57" i="2"/>
  <c r="B57" i="2"/>
  <c r="G57" i="2"/>
  <c r="D57" i="2"/>
  <c r="C57" i="2"/>
  <c r="A57" i="2"/>
  <c r="H56" i="2"/>
  <c r="B56" i="2"/>
  <c r="G56" i="2"/>
  <c r="D56" i="2"/>
  <c r="C56" i="2"/>
  <c r="A56" i="2"/>
  <c r="H55" i="2"/>
  <c r="G55" i="2"/>
  <c r="C55" i="2"/>
  <c r="D55" i="2"/>
  <c r="B55" i="2"/>
  <c r="A55" i="2"/>
  <c r="H54" i="2"/>
  <c r="G54" i="2"/>
  <c r="C54" i="2"/>
  <c r="D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C51" i="2"/>
  <c r="D51" i="2"/>
  <c r="B51" i="2"/>
  <c r="A51" i="2"/>
  <c r="H50" i="2"/>
  <c r="G50" i="2"/>
  <c r="C50" i="2"/>
  <c r="D50" i="2"/>
  <c r="B50" i="2"/>
  <c r="A50" i="2"/>
  <c r="H49" i="2"/>
  <c r="B49" i="2"/>
  <c r="G49" i="2"/>
  <c r="D49" i="2"/>
  <c r="C49" i="2"/>
  <c r="A49" i="2"/>
  <c r="H48" i="2"/>
  <c r="B48" i="2"/>
  <c r="G48" i="2"/>
  <c r="D48" i="2"/>
  <c r="C48" i="2"/>
  <c r="A48" i="2"/>
  <c r="H47" i="2"/>
  <c r="G47" i="2"/>
  <c r="C47" i="2"/>
  <c r="D47" i="2"/>
  <c r="B47" i="2"/>
  <c r="A47" i="2"/>
  <c r="H46" i="2"/>
  <c r="G46" i="2"/>
  <c r="C46" i="2"/>
  <c r="D46" i="2"/>
  <c r="B46" i="2"/>
  <c r="A46" i="2"/>
  <c r="H45" i="2"/>
  <c r="B45" i="2"/>
  <c r="G45" i="2"/>
  <c r="D45" i="2"/>
  <c r="C45" i="2"/>
  <c r="A45" i="2"/>
  <c r="H44" i="2"/>
  <c r="B44" i="2"/>
  <c r="G44" i="2"/>
  <c r="D44" i="2"/>
  <c r="C44" i="2"/>
  <c r="A44" i="2"/>
  <c r="H43" i="2"/>
  <c r="G43" i="2"/>
  <c r="C43" i="2"/>
  <c r="D43" i="2"/>
  <c r="B43" i="2"/>
  <c r="A43" i="2"/>
  <c r="H42" i="2"/>
  <c r="G42" i="2"/>
  <c r="C42" i="2"/>
  <c r="D42" i="2"/>
  <c r="B42" i="2"/>
  <c r="A42" i="2"/>
  <c r="H41" i="2"/>
  <c r="B41" i="2"/>
  <c r="G41" i="2"/>
  <c r="D41" i="2"/>
  <c r="C41" i="2"/>
  <c r="A41" i="2"/>
  <c r="H40" i="2"/>
  <c r="B40" i="2"/>
  <c r="G40" i="2"/>
  <c r="D40" i="2"/>
  <c r="C40" i="2"/>
  <c r="A40" i="2"/>
  <c r="H39" i="2"/>
  <c r="G39" i="2"/>
  <c r="C39" i="2"/>
  <c r="D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A37" i="2"/>
  <c r="H36" i="2"/>
  <c r="B36" i="2"/>
  <c r="G36" i="2"/>
  <c r="D36" i="2"/>
  <c r="C36" i="2"/>
  <c r="A36" i="2"/>
  <c r="H35" i="2"/>
  <c r="G35" i="2"/>
  <c r="C35" i="2"/>
  <c r="D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A33" i="2"/>
  <c r="H32" i="2"/>
  <c r="B32" i="2"/>
  <c r="G32" i="2"/>
  <c r="D32" i="2"/>
  <c r="C32" i="2"/>
  <c r="A32" i="2"/>
  <c r="H31" i="2"/>
  <c r="G31" i="2"/>
  <c r="C31" i="2"/>
  <c r="D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A29" i="2"/>
  <c r="H28" i="2"/>
  <c r="B28" i="2"/>
  <c r="G28" i="2"/>
  <c r="D28" i="2"/>
  <c r="C28" i="2"/>
  <c r="A28" i="2"/>
  <c r="H27" i="2"/>
  <c r="G27" i="2"/>
  <c r="C27" i="2"/>
  <c r="D27" i="2"/>
  <c r="B27" i="2"/>
  <c r="A27" i="2"/>
  <c r="H26" i="2"/>
  <c r="G26" i="2"/>
  <c r="C26" i="2"/>
  <c r="D26" i="2"/>
  <c r="B26" i="2"/>
  <c r="A26" i="2"/>
  <c r="H25" i="2"/>
  <c r="B25" i="2"/>
  <c r="G25" i="2"/>
  <c r="D25" i="2"/>
  <c r="C25" i="2"/>
  <c r="A25" i="2"/>
  <c r="H24" i="2"/>
  <c r="B24" i="2"/>
  <c r="G24" i="2"/>
  <c r="D24" i="2"/>
  <c r="C24" i="2"/>
  <c r="A24" i="2"/>
  <c r="H23" i="2"/>
  <c r="G23" i="2"/>
  <c r="C23" i="2"/>
  <c r="D23" i="2"/>
  <c r="B23" i="2"/>
  <c r="A23" i="2"/>
  <c r="H22" i="2"/>
  <c r="G22" i="2"/>
  <c r="C22" i="2"/>
  <c r="D22" i="2"/>
  <c r="B22" i="2"/>
  <c r="A22" i="2"/>
  <c r="H21" i="2"/>
  <c r="B21" i="2"/>
  <c r="G21" i="2"/>
  <c r="D21" i="2"/>
  <c r="C21" i="2"/>
  <c r="A21" i="2"/>
  <c r="H20" i="2"/>
  <c r="B20" i="2"/>
  <c r="G20" i="2"/>
  <c r="D20" i="2"/>
  <c r="C20" i="2"/>
  <c r="A20" i="2"/>
  <c r="H19" i="2"/>
  <c r="G19" i="2"/>
  <c r="C19" i="2"/>
  <c r="D19" i="2"/>
  <c r="B19" i="2"/>
  <c r="A19" i="2"/>
  <c r="H18" i="2"/>
  <c r="G18" i="2"/>
  <c r="C18" i="2"/>
  <c r="D18" i="2"/>
  <c r="B18" i="2"/>
  <c r="A18" i="2"/>
  <c r="H17" i="2"/>
  <c r="B17" i="2"/>
  <c r="G17" i="2"/>
  <c r="D17" i="2"/>
  <c r="C17" i="2"/>
  <c r="A17" i="2"/>
  <c r="H16" i="2"/>
  <c r="B16" i="2"/>
  <c r="G16" i="2"/>
  <c r="D16" i="2"/>
  <c r="C16" i="2"/>
  <c r="A16" i="2"/>
  <c r="H15" i="2"/>
  <c r="G15" i="2"/>
  <c r="C15" i="2"/>
  <c r="D15" i="2"/>
  <c r="B15" i="2"/>
  <c r="A15" i="2"/>
  <c r="H14" i="2"/>
  <c r="G14" i="2"/>
  <c r="C14" i="2"/>
  <c r="D14" i="2"/>
  <c r="B14" i="2"/>
  <c r="A14" i="2"/>
  <c r="H13" i="2"/>
  <c r="B13" i="2"/>
  <c r="G13" i="2"/>
  <c r="D13" i="2"/>
  <c r="C13" i="2"/>
  <c r="A13" i="2"/>
  <c r="H12" i="2"/>
  <c r="B12" i="2"/>
  <c r="G12" i="2"/>
  <c r="D12" i="2"/>
  <c r="C12" i="2"/>
  <c r="A12" i="2"/>
  <c r="H11" i="2"/>
  <c r="G11" i="2"/>
  <c r="C11" i="2"/>
  <c r="D11" i="2"/>
  <c r="B11" i="2"/>
  <c r="A11" i="2"/>
  <c r="C9" i="1"/>
  <c r="D9" i="1"/>
  <c r="F16" i="1"/>
  <c r="F17" i="1" s="1"/>
  <c r="C17" i="1"/>
  <c r="Q21" i="1"/>
  <c r="H21" i="1"/>
  <c r="C11" i="1"/>
  <c r="C12" i="1"/>
  <c r="C16" i="1" l="1"/>
  <c r="D18" i="1" s="1"/>
  <c r="O22" i="1"/>
  <c r="O27" i="1"/>
  <c r="O24" i="1"/>
  <c r="O23" i="1"/>
  <c r="O25" i="1"/>
  <c r="O21" i="1"/>
  <c r="O26" i="1"/>
  <c r="C15" i="1"/>
  <c r="F18" i="1" l="1"/>
  <c r="F19" i="1" s="1"/>
  <c r="C18" i="1"/>
</calcChain>
</file>

<file path=xl/sharedStrings.xml><?xml version="1.0" encoding="utf-8"?>
<sst xmlns="http://schemas.openxmlformats.org/spreadsheetml/2006/main" count="440" uniqueCount="67">
  <si>
    <t>VSB-66</t>
  </si>
  <si>
    <t>II</t>
  </si>
  <si>
    <t>VSB-64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</si>
  <si>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</si>
  <si>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</si>
  <si>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</si>
  <si>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</si>
  <si>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</si>
  <si>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</si>
  <si>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</si>
  <si>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</si>
  <si>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</si>
  <si>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</si>
  <si>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</si>
  <si>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</si>
  <si>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</si>
  <si>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</si>
  <si>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</si>
  <si>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</si>
  <si>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</si>
  <si>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</si>
  <si>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</si>
  <si>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</si>
  <si>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</si>
  <si>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</si>
  <si>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</si>
  <si>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</si>
  <si>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</si>
  <si>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</si>
  <si>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</si>
  <si>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</si>
  <si>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</si>
  <si>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</si>
  <si>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</si>
  <si>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</si>
  <si>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</si>
  <si>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</si>
  <si>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</si>
  <si>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</si>
  <si>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</si>
  <si>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</si>
  <si>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</si>
  <si>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</si>
  <si>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</si>
  <si>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</si>
  <si>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</si>
  <si>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</si>
  <si>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</si>
  <si>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</si>
  <si>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</si>
  <si>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</si>
  <si>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</si>
  <si>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</si>
  <si>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</si>
  <si>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</si>
  <si>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</si>
  <si>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</si>
  <si>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</si>
  <si>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</si>
  <si>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V0917 Mon</t>
  </si>
  <si>
    <t>G0748-2423</t>
  </si>
  <si>
    <t>EA</t>
  </si>
  <si>
    <t>pr_6</t>
  </si>
  <si>
    <t xml:space="preserve">A0 </t>
  </si>
  <si>
    <t>V0917 Mon / GSC 0748-2423</t>
  </si>
  <si>
    <t>GCVS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</si>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</sst>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5" fillId="0" borderId="0" xfId="42" applyFont="1"/>
    <xf numFmtId="0" fontId="35" fillId="0" borderId="0" xfId="42" applyFont="1" applyBorder="1" applyAlignment="1">
      <alignment horizontal="center"/>
    </xf>
    <xf numFmtId="176" fontId="35" fillId="0" borderId="0" xfId="42" applyNumberFormat="1" applyFont="1" applyFill="1" applyBorder="1" applyAlignment="1" applyProtection="1">
      <alignment horizontal="left" vertical="top"/>
    </xf>
    <xf numFmtId="0" fontId="35" fillId="0" borderId="0" xfId="42" applyNumberFormat="1" applyFont="1" applyFill="1" applyBorder="1" applyAlignment="1" applyProtection="1">
      <alignment horizontal="left" vertical="top"/>
    </xf>
    <xf numFmtId="0" fontId="20" fillId="0" borderId="0" xfId="43" applyFont="1" applyAlignment="1">
      <alignment horizontal="left"/>
    </xf>
    <xf numFmtId="0" fontId="20" fillId="0" borderId="0" xfId="43" applyFont="1" applyAlignment="1">
      <alignment horizontal="center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V0917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-5.8349999992060475E-2</c:v>
                </c:pt>
                <c:pt idx="2">
                  <c:v>-5.5449999992561061E-2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9-4C72-B348-0BEFB34D96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9-4C72-B348-0BEFB34D96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89-4C72-B348-0BEFB34D96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-6.0069999934057705E-2</c:v>
                </c:pt>
                <c:pt idx="4">
                  <c:v>-5.8870000109891407E-2</c:v>
                </c:pt>
                <c:pt idx="5">
                  <c:v>-5.9534999934840016E-2</c:v>
                </c:pt>
                <c:pt idx="6">
                  <c:v>-5.6334999782848172E-2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89-4C72-B348-0BEFB34D96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89-4C72-B348-0BEFB34D96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89-4C72-B348-0BEFB34D96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89-4C72-B348-0BEFB34D96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2.8205479696910563E-6</c:v>
                </c:pt>
                <c:pt idx="1">
                  <c:v>-5.8022451572966885E-2</c:v>
                </c:pt>
                <c:pt idx="2">
                  <c:v>-5.8022451572966885E-2</c:v>
                </c:pt>
                <c:pt idx="3">
                  <c:v>-5.8109380819590009E-2</c:v>
                </c:pt>
                <c:pt idx="4">
                  <c:v>-5.8109380819590009E-2</c:v>
                </c:pt>
                <c:pt idx="5">
                  <c:v>-5.8174577754557352E-2</c:v>
                </c:pt>
                <c:pt idx="6">
                  <c:v>-5.8174577754557352E-2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89-4C72-B348-0BEFB34D96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</c:v>
                </c:pt>
                <c:pt idx="2">
                  <c:v>1335</c:v>
                </c:pt>
                <c:pt idx="3">
                  <c:v>1337</c:v>
                </c:pt>
                <c:pt idx="4">
                  <c:v>1337</c:v>
                </c:pt>
                <c:pt idx="5">
                  <c:v>1338.5</c:v>
                </c:pt>
                <c:pt idx="6">
                  <c:v>1338.5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89-4C72-B348-0BEFB34D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733976"/>
        <c:axId val="1"/>
      </c:scatterChart>
      <c:valAx>
        <c:axId val="935733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3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3839C3-6C11-36C4-D5F5-0C2E8C111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64</v>
      </c>
      <c r="F1" s="50" t="s">
        <v>59</v>
      </c>
      <c r="G1" s="30">
        <v>2010</v>
      </c>
      <c r="H1" s="51"/>
      <c r="I1" s="52" t="s">
        <v>60</v>
      </c>
      <c r="J1" s="50" t="s">
        <v>59</v>
      </c>
      <c r="K1" s="53">
        <v>6.5533665000000001</v>
      </c>
      <c r="L1" s="32">
        <v>7.4443850000000005</v>
      </c>
      <c r="M1" s="33">
        <v>52761.544999999998</v>
      </c>
      <c r="N1" s="33">
        <v>4.0095099999999997</v>
      </c>
      <c r="O1" s="31" t="s">
        <v>61</v>
      </c>
      <c r="P1" s="54">
        <v>9.6300000000000008</v>
      </c>
      <c r="Q1" s="54">
        <v>9.9700000000000006</v>
      </c>
      <c r="R1" s="55" t="s">
        <v>62</v>
      </c>
      <c r="S1" s="31" t="s">
        <v>63</v>
      </c>
    </row>
    <row r="2" spans="1:19" ht="12.95" customHeight="1" x14ac:dyDescent="0.2">
      <c r="A2" t="s">
        <v>27</v>
      </c>
      <c r="B2" t="s">
        <v>61</v>
      </c>
      <c r="C2" s="29"/>
      <c r="D2" s="3"/>
    </row>
    <row r="3" spans="1:19" ht="12.95" customHeight="1" thickBot="1" x14ac:dyDescent="0.25"/>
    <row r="4" spans="1:19" ht="12.95" customHeight="1" thickTop="1" thickBot="1" x14ac:dyDescent="0.25">
      <c r="A4" s="5" t="s">
        <v>4</v>
      </c>
      <c r="C4" s="26">
        <v>52761.544999999998</v>
      </c>
      <c r="D4" s="27">
        <v>4.0095099999999997</v>
      </c>
    </row>
    <row r="5" spans="1:19" ht="12.95" customHeight="1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ht="12.95" customHeight="1" x14ac:dyDescent="0.2">
      <c r="A6" s="5" t="s">
        <v>5</v>
      </c>
    </row>
    <row r="7" spans="1:19" ht="12.95" customHeight="1" x14ac:dyDescent="0.2">
      <c r="A7" t="s">
        <v>6</v>
      </c>
      <c r="C7" s="62">
        <v>52761.544999999998</v>
      </c>
      <c r="D7" s="28" t="s">
        <v>65</v>
      </c>
    </row>
    <row r="8" spans="1:19" ht="12.95" customHeight="1" x14ac:dyDescent="0.2">
      <c r="A8" t="s">
        <v>7</v>
      </c>
      <c r="C8" s="62">
        <v>4.0095099999999997</v>
      </c>
      <c r="D8" s="28" t="s">
        <v>65</v>
      </c>
    </row>
    <row r="9" spans="1:19" ht="12.95" customHeight="1" x14ac:dyDescent="0.2">
      <c r="A9" s="24" t="s">
        <v>36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19" ht="12.95" customHeight="1" x14ac:dyDescent="0.2">
      <c r="A11" s="10" t="s">
        <v>19</v>
      </c>
      <c r="B11" s="10"/>
      <c r="C11" s="21">
        <f ca="1">INTERCEPT(INDIRECT($D$9):G992,INDIRECT($C$9):F992)</f>
        <v>2.8205479696910563E-6</v>
      </c>
      <c r="D11" s="3"/>
      <c r="E11" s="10"/>
    </row>
    <row r="12" spans="1:19" ht="12.95" customHeight="1" x14ac:dyDescent="0.2">
      <c r="A12" s="10" t="s">
        <v>20</v>
      </c>
      <c r="B12" s="10"/>
      <c r="C12" s="21">
        <f ca="1">SLOPE(INDIRECT($D$9):G992,INDIRECT($C$9):F992)</f>
        <v>-4.3464623311562977E-5</v>
      </c>
      <c r="D12" s="3"/>
      <c r="E12" s="10"/>
    </row>
    <row r="13" spans="1:19" ht="12.95" customHeight="1" x14ac:dyDescent="0.2">
      <c r="A13" s="10" t="s">
        <v>22</v>
      </c>
      <c r="B13" s="10"/>
      <c r="C13" s="3" t="s">
        <v>17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21</v>
      </c>
      <c r="B15" s="10"/>
      <c r="C15" s="13">
        <f ca="1">(C7+C11)+(C8+C12)*INT(MAX(F21:F3533))</f>
        <v>58126.211227154556</v>
      </c>
      <c r="E15" s="14" t="s">
        <v>38</v>
      </c>
      <c r="F15" s="34">
        <v>1</v>
      </c>
    </row>
    <row r="16" spans="1:19" ht="12.95" customHeight="1" x14ac:dyDescent="0.2">
      <c r="A16" s="16" t="s">
        <v>8</v>
      </c>
      <c r="B16" s="10"/>
      <c r="C16" s="17">
        <f ca="1">+C8+C12</f>
        <v>4.0094665353766885</v>
      </c>
      <c r="E16" s="14" t="s">
        <v>34</v>
      </c>
      <c r="F16" s="35">
        <f ca="1">NOW()+15018.5+$C$5/24</f>
        <v>60365.746635532407</v>
      </c>
    </row>
    <row r="17" spans="1:21" ht="12.95" customHeight="1" thickBot="1" x14ac:dyDescent="0.25">
      <c r="A17" s="14" t="s">
        <v>31</v>
      </c>
      <c r="B17" s="10"/>
      <c r="C17" s="10">
        <f>COUNT(C21:C2191)</f>
        <v>7</v>
      </c>
      <c r="E17" s="14" t="s">
        <v>39</v>
      </c>
      <c r="F17" s="15">
        <f ca="1">ROUND(2*(F16-$C$7)/$C$8,0)/2+F15</f>
        <v>1897.5</v>
      </c>
    </row>
    <row r="18" spans="1:21" ht="12.95" customHeight="1" thickTop="1" thickBot="1" x14ac:dyDescent="0.25">
      <c r="A18" s="16" t="s">
        <v>9</v>
      </c>
      <c r="B18" s="10"/>
      <c r="C18" s="19">
        <f ca="1">+C15</f>
        <v>58126.211227154556</v>
      </c>
      <c r="D18" s="20">
        <f ca="1">+C16</f>
        <v>4.0094665353766885</v>
      </c>
      <c r="E18" s="14" t="s">
        <v>40</v>
      </c>
      <c r="F18" s="23">
        <f ca="1">ROUND(2*(F16-$C$15)/$C$16,0)/2+F15</f>
        <v>559.5</v>
      </c>
    </row>
    <row r="19" spans="1:21" ht="12.95" customHeight="1" thickTop="1" x14ac:dyDescent="0.2">
      <c r="E19" s="14" t="s">
        <v>35</v>
      </c>
      <c r="F19" s="18">
        <f ca="1">+$C$15+$C$16*F18-15018.5-$C$5/24</f>
        <v>45351.403587031149</v>
      </c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37</v>
      </c>
    </row>
    <row r="21" spans="1:21" ht="12.95" customHeight="1" x14ac:dyDescent="0.2">
      <c r="A21" t="s">
        <v>65</v>
      </c>
      <c r="C21" s="8">
        <v>52761.544999999998</v>
      </c>
      <c r="D21" s="8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2.8205479696910563E-6</v>
      </c>
      <c r="Q21" s="2">
        <f t="shared" ref="Q21:Q27" si="4">+C21-15018.5</f>
        <v>37743.044999999998</v>
      </c>
    </row>
    <row r="22" spans="1:21" ht="12.95" customHeight="1" x14ac:dyDescent="0.2">
      <c r="A22" s="56" t="s">
        <v>2</v>
      </c>
      <c r="B22" s="57" t="s">
        <v>3</v>
      </c>
      <c r="C22" s="58">
        <v>58114.182500000003</v>
      </c>
      <c r="D22" s="59" t="s">
        <v>51</v>
      </c>
      <c r="E22">
        <f t="shared" si="0"/>
        <v>1334.9854470995222</v>
      </c>
      <c r="F22">
        <f t="shared" si="1"/>
        <v>1335</v>
      </c>
      <c r="G22">
        <f t="shared" si="2"/>
        <v>-5.8349999992060475E-2</v>
      </c>
      <c r="H22">
        <f>+G22</f>
        <v>-5.8349999992060475E-2</v>
      </c>
      <c r="O22">
        <f t="shared" ca="1" si="3"/>
        <v>-5.8022451572966885E-2</v>
      </c>
      <c r="Q22" s="2">
        <f t="shared" si="4"/>
        <v>43095.682500000003</v>
      </c>
    </row>
    <row r="23" spans="1:21" ht="12.95" customHeight="1" x14ac:dyDescent="0.2">
      <c r="A23" s="56" t="s">
        <v>2</v>
      </c>
      <c r="B23" s="57" t="s">
        <v>3</v>
      </c>
      <c r="C23" s="58">
        <v>58114.185400000002</v>
      </c>
      <c r="D23" s="59" t="s">
        <v>66</v>
      </c>
      <c r="E23">
        <f t="shared" si="0"/>
        <v>1334.9861703799229</v>
      </c>
      <c r="F23">
        <f t="shared" si="1"/>
        <v>1335</v>
      </c>
      <c r="G23">
        <f t="shared" si="2"/>
        <v>-5.5449999992561061E-2</v>
      </c>
      <c r="H23">
        <f>+G23</f>
        <v>-5.5449999992561061E-2</v>
      </c>
      <c r="O23">
        <f t="shared" ca="1" si="3"/>
        <v>-5.8022451572966885E-2</v>
      </c>
      <c r="Q23" s="2">
        <f t="shared" si="4"/>
        <v>43095.685400000002</v>
      </c>
    </row>
    <row r="24" spans="1:21" ht="12.95" customHeight="1" x14ac:dyDescent="0.2">
      <c r="A24" s="60" t="s">
        <v>0</v>
      </c>
      <c r="B24" s="61" t="s">
        <v>3</v>
      </c>
      <c r="C24" s="60">
        <v>58122.19980000006</v>
      </c>
      <c r="D24" s="60" t="s">
        <v>17</v>
      </c>
      <c r="E24">
        <f t="shared" si="0"/>
        <v>1336.9850181194367</v>
      </c>
      <c r="F24">
        <f t="shared" si="1"/>
        <v>1337</v>
      </c>
      <c r="G24">
        <f t="shared" si="2"/>
        <v>-6.0069999934057705E-2</v>
      </c>
      <c r="K24">
        <f>+G24</f>
        <v>-6.0069999934057705E-2</v>
      </c>
      <c r="O24">
        <f t="shared" ca="1" si="3"/>
        <v>-5.8109380819590009E-2</v>
      </c>
      <c r="Q24" s="2">
        <f t="shared" si="4"/>
        <v>43103.69980000006</v>
      </c>
    </row>
    <row r="25" spans="1:21" ht="12.95" customHeight="1" x14ac:dyDescent="0.2">
      <c r="A25" s="60" t="s">
        <v>0</v>
      </c>
      <c r="B25" s="61" t="s">
        <v>3</v>
      </c>
      <c r="C25" s="60">
        <v>58122.200999999885</v>
      </c>
      <c r="D25" s="60" t="s">
        <v>17</v>
      </c>
      <c r="E25">
        <f t="shared" si="0"/>
        <v>1336.9853174078346</v>
      </c>
      <c r="F25">
        <f t="shared" si="1"/>
        <v>1337</v>
      </c>
      <c r="G25">
        <f t="shared" si="2"/>
        <v>-5.8870000109891407E-2</v>
      </c>
      <c r="K25">
        <f>+G25</f>
        <v>-5.8870000109891407E-2</v>
      </c>
      <c r="O25">
        <f t="shared" ca="1" si="3"/>
        <v>-5.8109380819590009E-2</v>
      </c>
      <c r="Q25" s="2">
        <f t="shared" si="4"/>
        <v>43103.700999999885</v>
      </c>
    </row>
    <row r="26" spans="1:21" ht="12.95" customHeight="1" x14ac:dyDescent="0.2">
      <c r="A26" s="60" t="s">
        <v>0</v>
      </c>
      <c r="B26" s="61" t="s">
        <v>1</v>
      </c>
      <c r="C26" s="60">
        <v>58128.214600000065</v>
      </c>
      <c r="D26" s="60" t="s">
        <v>17</v>
      </c>
      <c r="E26">
        <f t="shared" si="0"/>
        <v>1338.4851515522014</v>
      </c>
      <c r="F26">
        <f t="shared" si="1"/>
        <v>1338.5</v>
      </c>
      <c r="G26">
        <f t="shared" si="2"/>
        <v>-5.9534999934840016E-2</v>
      </c>
      <c r="K26">
        <f>+G26</f>
        <v>-5.9534999934840016E-2</v>
      </c>
      <c r="O26">
        <f t="shared" ca="1" si="3"/>
        <v>-5.8174577754557352E-2</v>
      </c>
      <c r="Q26" s="2">
        <f t="shared" si="4"/>
        <v>43109.714600000065</v>
      </c>
    </row>
    <row r="27" spans="1:21" ht="12.95" customHeight="1" x14ac:dyDescent="0.2">
      <c r="A27" s="60" t="s">
        <v>0</v>
      </c>
      <c r="B27" s="61" t="s">
        <v>1</v>
      </c>
      <c r="C27" s="60">
        <v>58128.217800000217</v>
      </c>
      <c r="D27" s="60" t="s">
        <v>17</v>
      </c>
      <c r="E27">
        <f t="shared" si="0"/>
        <v>1338.4859496547506</v>
      </c>
      <c r="F27">
        <f t="shared" si="1"/>
        <v>1338.5</v>
      </c>
      <c r="G27">
        <f t="shared" si="2"/>
        <v>-5.6334999782848172E-2</v>
      </c>
      <c r="K27">
        <f>+G27</f>
        <v>-5.6334999782848172E-2</v>
      </c>
      <c r="O27">
        <f t="shared" ca="1" si="3"/>
        <v>-5.8174577754557352E-2</v>
      </c>
      <c r="Q27" s="2">
        <f t="shared" si="4"/>
        <v>43109.717800000217</v>
      </c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2969" r:id="rId1" display="http://vsolj.cetus-net.org/bulletin.html"/>
    <hyperlink ref="H62962" r:id="rId2" display="http://vsolj.cetus-net.org/bulletin.html"/>
    <hyperlink ref="AP459" r:id="rId3" display="http://cdsbib.u-strasbg.fr/cgi-bin/cdsbib?1990RMxAA..21..381G"/>
    <hyperlink ref="AP462" r:id="rId4" display="http://cdsbib.u-strasbg.fr/cgi-bin/cdsbib?1990RMxAA..21..381G"/>
    <hyperlink ref="AP460" r:id="rId5" display="http://cdsbib.u-strasbg.fr/cgi-bin/cdsbib?1990RMxAA..21..381G"/>
    <hyperlink ref="AP438" r:id="rId6" display="http://cdsbib.u-strasbg.fr/cgi-bin/cdsbib?1990RMxAA..21..381G"/>
    <hyperlink ref="I62969" r:id="rId7" display="http://vsolj.cetus-net.org/bulletin.html"/>
    <hyperlink ref="AQ572" r:id="rId8" display="http://cdsbib.u-strasbg.fr/cgi-bin/cdsbib?1990RMxAA..21..381G"/>
    <hyperlink ref="AQ64377" r:id="rId9" display="http://cdsbib.u-strasbg.fr/cgi-bin/cdsbib?1990RMxAA..21..381G"/>
    <hyperlink ref="AQ573" r:id="rId10" display="http://cdsbib.u-strasbg.fr/cgi-bin/cdsbib?1990RMxAA..21..381G"/>
    <hyperlink ref="H62966" r:id="rId11" display="https://www.aavso.org/ejaavso"/>
    <hyperlink ref="H63651" r:id="rId12" display="http://vsolj.cetus-net.org/bulletin.html"/>
    <hyperlink ref="H63644" r:id="rId13" display="https://www.aavso.org/ejaavso"/>
    <hyperlink ref="I63651" r:id="rId14" display="http://vsolj.cetus-net.org/bulletin.html"/>
    <hyperlink ref="AQ57302" r:id="rId15" display="http://cdsbib.u-strasbg.fr/cgi-bin/cdsbib?1990RMxAA..21..381G"/>
    <hyperlink ref="H63648" r:id="rId16" display="https://www.aavso.org/ejaavso"/>
    <hyperlink ref="AP4666" r:id="rId17" display="http://cdsbib.u-strasbg.fr/cgi-bin/cdsbib?1990RMxAA..21..381G"/>
    <hyperlink ref="AP4669" r:id="rId18" display="http://cdsbib.u-strasbg.fr/cgi-bin/cdsbib?1990RMxAA..21..381G"/>
    <hyperlink ref="AP4667" r:id="rId19" display="http://cdsbib.u-strasbg.fr/cgi-bin/cdsbib?1990RMxAA..21..381G"/>
    <hyperlink ref="AP4651" r:id="rId20" display="http://cdsbib.u-strasbg.fr/cgi-bin/cdsbib?1990RMxAA..21..381G"/>
    <hyperlink ref="AQ4880" r:id="rId21" display="http://cdsbib.u-strasbg.fr/cgi-bin/cdsbib?1990RMxAA..21..381G"/>
    <hyperlink ref="AQ4884" r:id="rId22" display="http://cdsbib.u-strasbg.fr/cgi-bin/cdsbib?1990RMxAA..21..381G"/>
    <hyperlink ref="AQ64564" r:id="rId23" display="http://cdsbib.u-strasbg.fr/cgi-bin/cdsbib?1990RMxAA..21..381G"/>
    <hyperlink ref="I1772" r:id="rId24" display="http://vsolj.cetus-net.org/bulletin.html"/>
    <hyperlink ref="H1772" r:id="rId25" display="http://vsolj.cetus-net.org/bulletin.html"/>
    <hyperlink ref="AQ65225" r:id="rId26" display="http://cdsbib.u-strasbg.fr/cgi-bin/cdsbib?1990RMxAA..21..381G"/>
    <hyperlink ref="AQ65224" r:id="rId27" display="http://cdsbib.u-strasbg.fr/cgi-bin/cdsbib?1990RMxAA..21..381G"/>
    <hyperlink ref="AP2942" r:id="rId28" display="http://cdsbib.u-strasbg.fr/cgi-bin/cdsbib?1990RMxAA..21..381G"/>
    <hyperlink ref="AP2960" r:id="rId29" display="http://cdsbib.u-strasbg.fr/cgi-bin/cdsbib?1990RMxAA..21..381G"/>
    <hyperlink ref="AP2961" r:id="rId30" display="http://cdsbib.u-strasbg.fr/cgi-bin/cdsbib?1990RMxAA..21..381G"/>
    <hyperlink ref="AP2957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45</v>
      </c>
      <c r="I1" s="37" t="s">
        <v>46</v>
      </c>
      <c r="J1" s="38" t="s">
        <v>44</v>
      </c>
    </row>
    <row r="2" spans="1:16" x14ac:dyDescent="0.2">
      <c r="I2" s="39" t="s">
        <v>47</v>
      </c>
      <c r="J2" s="40" t="s">
        <v>43</v>
      </c>
    </row>
    <row r="3" spans="1:16" x14ac:dyDescent="0.2">
      <c r="A3" s="41" t="s">
        <v>48</v>
      </c>
      <c r="I3" s="39" t="s">
        <v>49</v>
      </c>
      <c r="J3" s="40" t="s">
        <v>41</v>
      </c>
    </row>
    <row r="4" spans="1:16" x14ac:dyDescent="0.2">
      <c r="I4" s="39" t="s">
        <v>50</v>
      </c>
      <c r="J4" s="40" t="s">
        <v>41</v>
      </c>
    </row>
    <row r="5" spans="1:16" ht="13.5" thickBot="1" x14ac:dyDescent="0.25">
      <c r="I5" s="42" t="s">
        <v>51</v>
      </c>
      <c r="J5" s="43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53</v>
      </c>
      <c r="J11" s="46" t="s">
        <v>54</v>
      </c>
      <c r="K11" s="45">
        <v>-3273</v>
      </c>
      <c r="L11" s="45" t="s">
        <v>55</v>
      </c>
      <c r="M11" s="46" t="s">
        <v>56</v>
      </c>
      <c r="N11" s="46"/>
      <c r="O11" s="47" t="s">
        <v>57</v>
      </c>
      <c r="P11" s="47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2024-02-25T04:55:09Z</dcterms:modified>
</cp:coreProperties>
</file>