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54CAD41-08B5-4548-8627-856BE0F2749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C16" i="1" l="1"/>
  <c r="D18" i="1" s="1"/>
  <c r="O22" i="1"/>
  <c r="S22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<sst xmlns="http://schemas.openxmlformats.org/spreadsheetml/2006/main" count="54" uniqueCount="51">
  <si>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</si>
  <si>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</si>
  <si>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</si>
  <si>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</si>
  <si>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</si>
  <si>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</si>
  <si>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</si>
  <si>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</si>
  <si>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</si>
  <si>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</si>
  <si>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</si>
  <si>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</si>
  <si>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</si>
  <si>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</si>
  <si>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</si>
  <si>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</si>
  <si>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</si>
  <si>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</si>
  <si>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</si>
  <si>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</si>
  <si>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</si>
  <si>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</si>
  <si>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</si>
  <si>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</si>
  <si>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</si>
  <si>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</si>
  <si>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</si>
  <si>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</si>
  <si>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</si>
  <si>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</si>
  <si>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</si>
  <si>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</si>
  <si>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</si>
  <si>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</si>
  <si>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</si>
  <si>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</si>
  <si>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</si>
  <si>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</si>
  <si>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</si>
  <si>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</si>
  <si>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</si>
  <si>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</si>
  <si>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IBVS 5992</t>
  </si>
  <si>
    <t>G0133-1076</t>
  </si>
  <si>
    <t>I</t>
  </si>
  <si>
    <t>G0133-1076_Mon.xls</t>
  </si>
  <si>
    <t>EC</t>
  </si>
  <si>
    <t>Mon</t>
  </si>
  <si>
    <t>VSX</t>
  </si>
  <si>
    <t>V0997 Mon / GSC 0133-1076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</si>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</sst>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V0997 Mon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6D-49DA-BA53-6C066FA257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0.12074150000262307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6D-49DA-BA53-6C066FA257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6D-49DA-BA53-6C066FA257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6D-49DA-BA53-6C066FA257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6D-49DA-BA53-6C066FA257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6D-49DA-BA53-6C066FA257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6D-49DA-BA53-6C066FA257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0.12074150000262307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6D-49DA-BA53-6C066FA2573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7681.5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6D-49DA-BA53-6C066FA25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603608"/>
        <c:axId val="1"/>
      </c:scatterChart>
      <c:valAx>
        <c:axId val="76760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0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8C5131-5713-6D12-2D77-2F3039ACB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45</v>
      </c>
    </row>
    <row r="2" spans="1:7" ht="12.95" customHeight="1" x14ac:dyDescent="0.2">
      <c r="A2" t="s">
        <v>24</v>
      </c>
      <c r="B2" t="s">
        <v>46</v>
      </c>
      <c r="C2" s="31" t="s">
        <v>41</v>
      </c>
      <c r="D2" s="3" t="s">
        <v>47</v>
      </c>
      <c r="E2" s="33" t="s">
        <v>43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5">
        <v>51869.27</v>
      </c>
      <c r="D7" s="30" t="s">
        <v>48</v>
      </c>
    </row>
    <row r="8" spans="1:7" ht="12.95" customHeight="1" x14ac:dyDescent="0.2">
      <c r="A8" t="s">
        <v>3</v>
      </c>
      <c r="C8" s="35">
        <v>0.485759</v>
      </c>
      <c r="D8" s="30" t="s">
        <v>48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1.5718479463987902E-5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60365.766132523146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55600.505612640758</v>
      </c>
      <c r="D15" s="14" t="s">
        <v>38</v>
      </c>
      <c r="E15" s="15">
        <f ca="1">ROUND(2*(E14-$C$7)/$C$8,0)/2+E13</f>
        <v>17492</v>
      </c>
    </row>
    <row r="16" spans="1:7" ht="12.95" customHeight="1" x14ac:dyDescent="0.2">
      <c r="A16" s="16" t="s">
        <v>4</v>
      </c>
      <c r="B16" s="10"/>
      <c r="C16" s="17">
        <f ca="1">+C8+C12</f>
        <v>0.48577471847946396</v>
      </c>
      <c r="D16" s="14" t="s">
        <v>39</v>
      </c>
      <c r="E16" s="24">
        <f ca="1">ROUND(2*(E14-$C$15)/$C$16,0)/2+E13</f>
        <v>9810.5</v>
      </c>
    </row>
    <row r="17" spans="1:19" ht="12.95" customHeight="1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45348.094321616874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55600.505612640758</v>
      </c>
      <c r="D18" s="20">
        <f ca="1">+C16</f>
        <v>0.48577471847946396</v>
      </c>
      <c r="E18" s="21" t="s">
        <v>34</v>
      </c>
    </row>
    <row r="19" spans="1:19" ht="12.95" customHeight="1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51869.27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36850.769999999997</v>
      </c>
      <c r="S21">
        <f ca="1">+(O21-G21)^2</f>
        <v>0</v>
      </c>
    </row>
    <row r="22" spans="1:19" ht="12.95" customHeight="1" x14ac:dyDescent="0.2">
      <c r="A22" s="32" t="s">
        <v>42</v>
      </c>
      <c r="B22" s="34" t="s">
        <v>44</v>
      </c>
      <c r="C22" s="32">
        <v>55600.748500000002</v>
      </c>
      <c r="D22" s="32">
        <v>5.0000000000000001E-4</v>
      </c>
      <c r="E22">
        <f>+(C22-C$7)/C$8</f>
        <v>7681.7485625588097</v>
      </c>
      <c r="F22">
        <f>ROUND(2*E22,0)/2</f>
        <v>7681.5</v>
      </c>
      <c r="G22">
        <f>+C22-(C$7+F22*C$8)</f>
        <v>0.12074150000262307</v>
      </c>
      <c r="I22">
        <f>+G22</f>
        <v>0.12074150000262307</v>
      </c>
      <c r="O22">
        <f ca="1">+C$11+C$12*$F22</f>
        <v>0.12074150000262307</v>
      </c>
      <c r="Q22" s="2">
        <f>+C22-15018.5</f>
        <v>40582.248500000002</v>
      </c>
      <c r="S22">
        <f ca="1">+(O22-G22)^2</f>
        <v>0</v>
      </c>
    </row>
    <row r="23" spans="1:19" ht="12.95" customHeight="1" x14ac:dyDescent="0.2">
      <c r="C23" s="8"/>
      <c r="D23" s="8"/>
      <c r="Q23" s="2"/>
    </row>
    <row r="24" spans="1:19" ht="12.95" customHeight="1" x14ac:dyDescent="0.2">
      <c r="C24" s="8"/>
      <c r="D24" s="8"/>
      <c r="Q24" s="2"/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2024-02-25T05:23:13Z</dcterms:modified>
</cp:coreProperties>
</file>