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AFBB982-6CFC-4ACE-A93F-320539587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G21" i="1"/>
  <c r="E21" i="1"/>
  <c r="F21" i="1"/>
  <c r="H21" i="1"/>
  <c r="C12" i="1"/>
  <c r="F15" i="1" l="1"/>
  <c r="C16" i="1"/>
  <c r="D18" i="1" s="1"/>
  <c r="C11" i="1"/>
  <c r="O21" i="1" l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<sst xmlns="http://schemas.openxmlformats.org/spreadsheetml/2006/main" count="55" uniqueCount="49">
  <si>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</si>
  <si>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</si>
  <si>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</si>
  <si>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</si>
  <si>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</si>
  <si>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</si>
  <si>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</si>
  <si>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</si>
  <si>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</si>
  <si>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</si>
  <si>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</si>
  <si>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</si>
  <si>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</si>
  <si>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</si>
  <si>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</si>
  <si>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</si>
  <si>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</si>
  <si>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</si>
  <si>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</si>
  <si>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</si>
  <si>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</si>
  <si>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</si>
  <si>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</si>
  <si>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</si>
  <si>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</si>
  <si>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</si>
  <si>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</si>
  <si>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</si>
  <si>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</si>
  <si>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</si>
  <si>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</si>
  <si>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</si>
  <si>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</si>
  <si>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</si>
  <si>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</si>
  <si>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G9413-0581_Mus.xls</t>
  </si>
  <si>
    <t>EA</t>
  </si>
  <si>
    <t>IBVS 5495 Eph.</t>
  </si>
  <si>
    <t>IBVS 5495</t>
  </si>
  <si>
    <t>Mus</t>
  </si>
  <si>
    <t>PV Mus / GSC 9413 0581 / NSV 06073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</si>
  <si>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</si>
  <si>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</si>
  <si>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</si>
  <si>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</si>
  <si>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</si>
  <si>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</si>
  <si>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</si>
  <si>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10.49-11.05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</si>
</sst>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0" borderId="0" xfId="0" applyFont="1" applyAlignment="1"/>
    <xf numFmtId="0" fontId="17" fillId="0" borderId="0" xfId="0" applyFont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C-4154-8F3E-018876CC87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C-4154-8F3E-018876CC87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C-4154-8F3E-018876CC87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C-4154-8F3E-018876CC87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C-4154-8F3E-018876CC87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C-4154-8F3E-018876CC87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C-4154-8F3E-018876CC87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C-4154-8F3E-018876CC8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3464"/>
        <c:axId val="1"/>
      </c:scatterChart>
      <c:valAx>
        <c:axId val="552643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3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19050</xdr:rowOff>
    </xdr:from>
    <xdr:to>
      <xdr:col>17</xdr:col>
      <xdr:colOff>219075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6EBD3D-0010-C35D-C6D0-4DDF60493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52093.487999999998</v>
      </c>
      <c r="J1" s="30">
        <v>2.6835399999999998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52093.487999999998</v>
      </c>
      <c r="D4" s="8">
        <v>2.6835399999999998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52093.487999999998</v>
      </c>
      <c r="D7" s="31" t="s">
        <v>42</v>
      </c>
    </row>
    <row r="8" spans="1:12" x14ac:dyDescent="0.2">
      <c r="A8" t="s">
        <v>2</v>
      </c>
      <c r="C8">
        <f>+D4</f>
        <v>2.6835399999999998</v>
      </c>
      <c r="D8" s="31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3" t="s">
        <v>43</v>
      </c>
      <c r="F12" s="34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5" t="s">
        <v>44</v>
      </c>
      <c r="F13" s="36">
        <v>1</v>
      </c>
    </row>
    <row r="14" spans="1:12" x14ac:dyDescent="0.2">
      <c r="A14" s="11"/>
      <c r="B14" s="11"/>
      <c r="C14" s="11"/>
      <c r="D14" s="11"/>
      <c r="E14" s="35" t="s">
        <v>32</v>
      </c>
      <c r="F14" s="37">
        <f ca="1">NOW()+15018.5+$C$9/24</f>
        <v>60520.731503240735</v>
      </c>
      <c r="G14" s="32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5" t="s">
        <v>45</v>
      </c>
      <c r="F15" s="37">
        <f ca="1">ROUND(2*($F$14-$C$7)/$C$8,0)/2+$F$13</f>
        <v>3141.5</v>
      </c>
      <c r="G15" s="32"/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5" t="s">
        <v>33</v>
      </c>
      <c r="F16" s="37" t="e">
        <f ca="1">ROUND(2*($F$14-$C$15)/$C$16,0)/2+$F$13</f>
        <v>#DIV/0!</v>
      </c>
      <c r="G16" s="32"/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8" t="s">
        <v>46</v>
      </c>
      <c r="F17" s="39" t="e">
        <f ca="1">+$C$15+$C$16*$F$16-15018.5-$C$9/24</f>
        <v>#DIV/0!</v>
      </c>
      <c r="G17" s="32"/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1" t="s">
        <v>47</v>
      </c>
      <c r="F18" s="40" t="e">
        <f ca="1">+($C$15+$C$16*$F$16)-($C$16/2)-15018.5-$C$9/24</f>
        <v>#DIV/0!</v>
      </c>
      <c r="G18" s="32"/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52093.487999999998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37074.987999999998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2024-07-29T05:33:21Z</dcterms:modified>
</cp:coreProperties>
</file>