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9AACC9C-7342-4B14-9893-DE8AA8BD4DA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Q23" i="1"/>
  <c r="E22" i="1"/>
  <c r="F22" i="1"/>
  <c r="G22" i="1"/>
  <c r="I22" i="1"/>
  <c r="F11" i="1"/>
  <c r="Q22" i="1"/>
  <c r="C21" i="1"/>
  <c r="C17" i="1"/>
  <c r="E21" i="1"/>
  <c r="F21" i="1"/>
  <c r="A21" i="1"/>
  <c r="H20" i="1"/>
  <c r="G11" i="1"/>
  <c r="E14" i="1"/>
  <c r="E15" i="1" s="1"/>
  <c r="Q21" i="1"/>
  <c r="G21" i="1"/>
  <c r="H21" i="1"/>
  <c r="C12" i="1"/>
  <c r="C16" i="1" l="1"/>
  <c r="D18" i="1" s="1"/>
  <c r="C11" i="1"/>
  <c r="O22" i="1" l="1"/>
  <c r="S22" i="1" s="1"/>
  <c r="C15" i="1"/>
  <c r="O21" i="1"/>
  <c r="S21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<sst xmlns="http://schemas.openxmlformats.org/spreadsheetml/2006/main" count="58" uniqueCount="52">
  <si>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</si>
  <si>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</si>
  <si>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</si>
  <si>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</si>
  <si>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</si>
  <si>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</si>
  <si>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</si>
  <si>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</si>
  <si>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</si>
  <si>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</si>
  <si>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</si>
  <si>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</si>
  <si>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</si>
  <si>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</si>
  <si>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</si>
  <si>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</si>
  <si>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</si>
  <si>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</si>
  <si>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</si>
  <si>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</si>
  <si>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</si>
  <si>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</si>
  <si>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</si>
  <si>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</si>
  <si>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</si>
  <si>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</si>
  <si>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</si>
  <si>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</si>
  <si>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</si>
  <si>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</si>
  <si>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</si>
  <si>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</si>
  <si>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</si>
  <si>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</si>
  <si>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</si>
  <si>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</si>
  <si>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</si>
  <si>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</si>
  <si>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</si>
  <si>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</si>
  <si>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</si>
  <si>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</si>
  <si>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VX Nor</t>
  </si>
  <si>
    <t>VX Nor / GSC 8716-0502</t>
  </si>
  <si>
    <t>Nor_VX.xls</t>
  </si>
  <si>
    <t>EA</t>
  </si>
  <si>
    <t>Nor</t>
  </si>
  <si>
    <t>G8716-0502</t>
  </si>
  <si>
    <t>Malkov</t>
  </si>
  <si>
    <t>VSS_2013-01-28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</si>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</sst>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VX Nor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2.2000000000000001E-4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14640.5</c:v>
                </c:pt>
                <c:pt idx="2">
                  <c:v>14664.5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D3-430B-931C-DE4399CB11F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2.2000000000000001E-4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14640.5</c:v>
                </c:pt>
                <c:pt idx="2">
                  <c:v>14664.5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-0.44768000000476604</c:v>
                </c:pt>
                <c:pt idx="2">
                  <c:v>-0.44144999999844003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D3-430B-931C-DE4399CB11F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2.2000000000000001E-4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14640.5</c:v>
                </c:pt>
                <c:pt idx="2">
                  <c:v>14664.5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D3-430B-931C-DE4399CB11F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2.2000000000000001E-4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14640.5</c:v>
                </c:pt>
                <c:pt idx="2">
                  <c:v>14664.5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D3-430B-931C-DE4399CB11F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2.2000000000000001E-4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14640.5</c:v>
                </c:pt>
                <c:pt idx="2">
                  <c:v>14664.5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D3-430B-931C-DE4399CB11F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2.2000000000000001E-4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14640.5</c:v>
                </c:pt>
                <c:pt idx="2">
                  <c:v>14664.5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D3-430B-931C-DE4399CB11F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2.2000000000000001E-4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14640.5</c:v>
                </c:pt>
                <c:pt idx="2">
                  <c:v>14664.5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D3-430B-931C-DE4399CB11F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14640.5</c:v>
                </c:pt>
                <c:pt idx="2">
                  <c:v>14664.5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-5.6985437472678591E-6</c:v>
                </c:pt>
                <c:pt idx="1">
                  <c:v>-0.44419807105552828</c:v>
                </c:pt>
                <c:pt idx="2">
                  <c:v>-0.44492623040393053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D3-430B-931C-DE4399CB11F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14640.5</c:v>
                </c:pt>
                <c:pt idx="2">
                  <c:v>14664.5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BD3-430B-931C-DE4399CB1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227120"/>
        <c:axId val="1"/>
      </c:scatterChart>
      <c:valAx>
        <c:axId val="823227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3227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50375939849624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DBC26B6-AA47-7A90-30EF-41B1FB39F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t="s">
        <v>44</v>
      </c>
    </row>
    <row r="2" spans="1:7" x14ac:dyDescent="0.2">
      <c r="A2" t="s">
        <v>23</v>
      </c>
      <c r="B2" t="s">
        <v>45</v>
      </c>
      <c r="C2" s="31" t="s">
        <v>41</v>
      </c>
      <c r="D2" s="3" t="s">
        <v>46</v>
      </c>
      <c r="E2" s="32" t="s">
        <v>42</v>
      </c>
      <c r="F2" t="s">
        <v>47</v>
      </c>
    </row>
    <row r="3" spans="1:7" ht="13.5" thickBot="1" x14ac:dyDescent="0.25">
      <c r="E3" t="s">
        <v>47</v>
      </c>
    </row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25589.858</v>
      </c>
      <c r="D7" s="30" t="s">
        <v>48</v>
      </c>
    </row>
    <row r="8" spans="1:7" x14ac:dyDescent="0.2">
      <c r="A8" t="s">
        <v>3</v>
      </c>
      <c r="C8" s="36">
        <v>2.08256</v>
      </c>
      <c r="D8" s="30" t="s">
        <v>48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-5.6985437472678591E-6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-3.0339972850092621E-5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60365.794804398145</v>
      </c>
    </row>
    <row r="15" spans="1:7" x14ac:dyDescent="0.2">
      <c r="A15" s="12" t="s">
        <v>17</v>
      </c>
      <c r="B15" s="10"/>
      <c r="C15" s="13">
        <f ca="1">(C7+C11)+(C8+C12)*INT(MAX(F21:F3533))</f>
        <v>56128.072928939582</v>
      </c>
      <c r="D15" s="14" t="s">
        <v>38</v>
      </c>
      <c r="E15" s="15">
        <f ca="1">ROUND(2*(E14-$C$7)/$C$8,0)/2+E13</f>
        <v>16699.5</v>
      </c>
    </row>
    <row r="16" spans="1:7" x14ac:dyDescent="0.2">
      <c r="A16" s="16" t="s">
        <v>4</v>
      </c>
      <c r="B16" s="10"/>
      <c r="C16" s="17">
        <f ca="1">+C8+C12</f>
        <v>2.0825296600271499</v>
      </c>
      <c r="D16" s="14" t="s">
        <v>39</v>
      </c>
      <c r="E16" s="24">
        <f ca="1">ROUND(2*(E14-$C$15)/$C$16,0)/2+E13</f>
        <v>2036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45349.999150088195</v>
      </c>
    </row>
    <row r="18" spans="1:19" ht="14.25" thickTop="1" thickBot="1" x14ac:dyDescent="0.25">
      <c r="A18" s="16" t="s">
        <v>5</v>
      </c>
      <c r="B18" s="10"/>
      <c r="C18" s="19">
        <f ca="1">+C15</f>
        <v>56128.072928939582</v>
      </c>
      <c r="D18" s="20">
        <f ca="1">+C16</f>
        <v>2.0825296600271499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3.4790831775769245E-3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28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Malkov</v>
      </c>
      <c r="C21" s="8">
        <f>C$7</f>
        <v>25589.858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-5.6985437472678591E-6</v>
      </c>
      <c r="Q21" s="2">
        <f>+C21-15018.5</f>
        <v>10571.358</v>
      </c>
      <c r="S21">
        <f ca="1">+(O21-G21)^2</f>
        <v>3.2473400839525614E-11</v>
      </c>
    </row>
    <row r="22" spans="1:19" x14ac:dyDescent="0.2">
      <c r="A22" s="33" t="s">
        <v>49</v>
      </c>
      <c r="B22" s="34" t="s">
        <v>50</v>
      </c>
      <c r="C22" s="35">
        <v>56079.13</v>
      </c>
      <c r="D22" s="35">
        <v>0.01</v>
      </c>
      <c r="E22">
        <f>+(C22-C$7)/C$8</f>
        <v>14640.285033804546</v>
      </c>
      <c r="F22">
        <f>ROUND(2*E22,0)/2</f>
        <v>14640.5</v>
      </c>
      <c r="G22">
        <f>+C22-(C$7+F22*C$8)</f>
        <v>-0.44768000000476604</v>
      </c>
      <c r="I22">
        <f>+G22</f>
        <v>-0.44768000000476604</v>
      </c>
      <c r="O22">
        <f ca="1">+C$11+C$12*$F22</f>
        <v>-0.44419807105552828</v>
      </c>
      <c r="Q22" s="2">
        <f>+C22-15018.5</f>
        <v>41060.629999999997</v>
      </c>
      <c r="S22">
        <f ca="1">+(O22-G22)^2</f>
        <v>1.212382920754002E-5</v>
      </c>
    </row>
    <row r="23" spans="1:19" x14ac:dyDescent="0.2">
      <c r="A23" s="33" t="s">
        <v>49</v>
      </c>
      <c r="B23" s="34" t="s">
        <v>50</v>
      </c>
      <c r="C23" s="35">
        <v>56129.11767</v>
      </c>
      <c r="D23" s="35">
        <v>2.2000000000000001E-4</v>
      </c>
      <c r="E23">
        <f>+(C23-C$7)/C$8</f>
        <v>14664.288025314996</v>
      </c>
      <c r="F23">
        <f>ROUND(2*E23,0)/2</f>
        <v>14664.5</v>
      </c>
      <c r="G23">
        <f>+C23-(C$7+F23*C$8)</f>
        <v>-0.44144999999844003</v>
      </c>
      <c r="I23">
        <f>+G23</f>
        <v>-0.44144999999844003</v>
      </c>
      <c r="O23">
        <f ca="1">+C$11+C$12*$F23</f>
        <v>-0.44492623040393053</v>
      </c>
      <c r="Q23" s="2">
        <f>+C23-15018.5</f>
        <v>41110.61767</v>
      </c>
      <c r="S23">
        <f ca="1">+(O23-G23)^2</f>
        <v>1.208417783205664E-5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2024-02-25T06:04:31Z</dcterms:modified>
</cp:coreProperties>
</file>