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5C65AFE-287D-4590-A9AB-B8DB514300BA}" xr6:coauthVersionLast="47" xr6:coauthVersionMax="47" xr10:uidLastSave="{00000000-0000-0000-0000-000000000000}"/>
  <bookViews>
    <workbookView xWindow="1860" yWindow="186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R22" i="1"/>
  <c r="G11" i="1"/>
  <c r="F11" i="1"/>
  <c r="C7" i="1"/>
  <c r="C8" i="1"/>
  <c r="E21" i="1"/>
  <c r="F21" i="1"/>
  <c r="G21" i="1"/>
  <c r="H21" i="1"/>
  <c r="C17" i="1"/>
  <c r="Q21" i="1"/>
  <c r="C11" i="1"/>
  <c r="F15" i="1" l="1"/>
  <c r="C12" i="1"/>
  <c r="O21" i="1" l="1"/>
  <c r="C15" i="1"/>
  <c r="F16" i="1" s="1"/>
  <c r="C16" i="1"/>
  <c r="D18" i="1" s="1"/>
  <c r="C18" i="1" l="1"/>
  <c r="F17" i="1"/>
  <c r="F18" i="1"/>
</calcChain>
</file>

<file path=xl/sharedStrings.xml><?xml version="1.0" encoding="utf-8"?>
<sst xmlns="http://schemas.openxmlformats.org/spreadsheetml/2006/main" count="49" uniqueCount="47">
  <si>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</si>
  <si>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</si>
  <si>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</si>
  <si>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</si>
  <si>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</si>
  <si>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</si>
  <si>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</si>
  <si>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</si>
  <si>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</si>
  <si>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</si>
  <si>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</si>
  <si>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</si>
  <si>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</si>
  <si>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</si>
  <si>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</si>
  <si>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</si>
  <si>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</si>
  <si>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</si>
  <si>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</si>
  <si>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</si>
  <si>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</si>
  <si>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</si>
  <si>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</si>
  <si>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</si>
  <si>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</si>
  <si>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</si>
  <si>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</si>
  <si>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</si>
  <si>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</si>
  <si>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</si>
  <si>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</si>
  <si>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</si>
  <si>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</si>
  <si>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</si>
  <si>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</si>
  <si>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</si>
  <si>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EA/RS:</t>
  </si>
  <si>
    <t>IBVS 5480 Eph.</t>
  </si>
  <si>
    <t>DU Oct / GSC 9461-0971</t>
  </si>
  <si>
    <t>CCD</t>
  </si>
  <si>
    <t>VSX</t>
  </si>
  <si>
    <t xml:space="preserve">Mag </t>
  </si>
  <si>
    <t>Add cycle</t>
  </si>
  <si>
    <t>Old Cycle</t>
  </si>
  <si>
    <t>Next ToM-P</t>
  </si>
  <si>
    <t>Next ToM-S</t>
  </si>
  <si>
    <t>9.21-9.48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</si>
</sst>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11" fillId="0" borderId="0" xfId="0" applyFont="1" applyAlignment="1"/>
    <xf numFmtId="0" fontId="5" fillId="0" borderId="0" xfId="0" applyFont="1" applyAlignment="1"/>
    <xf numFmtId="0" fontId="0" fillId="2" borderId="6" xfId="0" applyFill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Oct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96-427C-BB08-0ADCA2186E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96-427C-BB08-0ADCA2186E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96-427C-BB08-0ADCA2186E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96-427C-BB08-0ADCA2186E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96-427C-BB08-0ADCA2186E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96-427C-BB08-0ADCA2186E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96-427C-BB08-0ADCA2186E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96-427C-BB08-0ADCA2186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58744"/>
        <c:axId val="1"/>
      </c:scatterChart>
      <c:valAx>
        <c:axId val="486358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58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F0FB79-B3C9-E6A7-CF4B-2467A1CCC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s="26" t="s">
        <v>36</v>
      </c>
      <c r="C2" s="3"/>
      <c r="D2" s="3"/>
    </row>
    <row r="3" spans="1:7" ht="13.5" thickBot="1" x14ac:dyDescent="0.25"/>
    <row r="4" spans="1:7" ht="14.25" thickTop="1" thickBot="1" x14ac:dyDescent="0.25">
      <c r="A4" s="27" t="s">
        <v>37</v>
      </c>
      <c r="C4" s="8">
        <v>52845.851999999999</v>
      </c>
      <c r="D4" s="9">
        <v>2.4786700000000002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52845.851999999999</v>
      </c>
      <c r="D7" s="28" t="s">
        <v>40</v>
      </c>
    </row>
    <row r="8" spans="1:7" x14ac:dyDescent="0.2">
      <c r="A8" t="s">
        <v>2</v>
      </c>
      <c r="C8">
        <f>+D4</f>
        <v>2.4786700000000002</v>
      </c>
      <c r="D8" s="28" t="s">
        <v>40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1" t="e">
        <f ca="1">INTERCEPT(INDIRECT($G$11):G992,INDIRECT($F$11):F992)</f>
        <v>#DIV/0!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16</v>
      </c>
      <c r="B12" s="12"/>
      <c r="C12" s="21" t="e">
        <f ca="1">SLOPE(INDIRECT($G$11):G992,INDIRECT($F$11):F992)</f>
        <v>#DIV/0!</v>
      </c>
      <c r="D12" s="3"/>
      <c r="E12" s="29" t="s">
        <v>41</v>
      </c>
      <c r="F12" s="37" t="s">
        <v>46</v>
      </c>
    </row>
    <row r="13" spans="1:7" x14ac:dyDescent="0.2">
      <c r="A13" s="12" t="s">
        <v>19</v>
      </c>
      <c r="B13" s="12"/>
      <c r="C13" s="3" t="s">
        <v>13</v>
      </c>
      <c r="D13" s="3"/>
      <c r="E13" s="30" t="s">
        <v>42</v>
      </c>
      <c r="F13" s="31">
        <v>1</v>
      </c>
    </row>
    <row r="14" spans="1:7" x14ac:dyDescent="0.2">
      <c r="A14" s="12"/>
      <c r="B14" s="12"/>
      <c r="C14" s="12"/>
      <c r="D14" s="12"/>
      <c r="E14" s="30" t="s">
        <v>33</v>
      </c>
      <c r="F14" s="32">
        <f ca="1">NOW()+15018.5+$C$9/24</f>
        <v>60520.871241782406</v>
      </c>
    </row>
    <row r="15" spans="1:7" x14ac:dyDescent="0.2">
      <c r="A15" s="14" t="s">
        <v>17</v>
      </c>
      <c r="B15" s="12"/>
      <c r="C15" s="15" t="e">
        <f ca="1">(C7+C11)+(C8+C12)*INT(MAX(F21:F3533))</f>
        <v>#DIV/0!</v>
      </c>
      <c r="D15" s="16"/>
      <c r="E15" s="30" t="s">
        <v>43</v>
      </c>
      <c r="F15" s="32">
        <f ca="1">ROUND(2*($F$14-$C$7)/$C$8,0)/2+$F$13</f>
        <v>3097.5</v>
      </c>
    </row>
    <row r="16" spans="1:7" x14ac:dyDescent="0.2">
      <c r="A16" s="17" t="s">
        <v>3</v>
      </c>
      <c r="B16" s="12"/>
      <c r="C16" s="18" t="e">
        <f ca="1">+C8+C12</f>
        <v>#DIV/0!</v>
      </c>
      <c r="D16" s="16"/>
      <c r="E16" s="30" t="s">
        <v>34</v>
      </c>
      <c r="F16" s="32" t="e">
        <f ca="1">ROUND(2*($F$14-$C$15)/$C$16,0)/2+$F$13</f>
        <v>#DIV/0!</v>
      </c>
    </row>
    <row r="17" spans="1:18" ht="13.5" thickBot="1" x14ac:dyDescent="0.25">
      <c r="A17" s="16" t="s">
        <v>30</v>
      </c>
      <c r="B17" s="12"/>
      <c r="C17" s="12">
        <f>COUNT(C21:C2191)</f>
        <v>1</v>
      </c>
      <c r="D17" s="16"/>
      <c r="E17" s="33" t="s">
        <v>44</v>
      </c>
      <c r="F17" s="34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2"/>
      <c r="C18" s="19" t="e">
        <f ca="1">+C15</f>
        <v>#DIV/0!</v>
      </c>
      <c r="D18" s="20" t="e">
        <f ca="1">+C16</f>
        <v>#DIV/0!</v>
      </c>
      <c r="E18" s="36" t="s">
        <v>45</v>
      </c>
      <c r="F18" s="35" t="e">
        <f ca="1">+($C$15+$C$16*$F$16)-($C$16/2)-15018.5-$C$9/24</f>
        <v>#DIV/0!</v>
      </c>
    </row>
    <row r="19" spans="1:18" ht="13.5" thickTop="1" x14ac:dyDescent="0.2">
      <c r="A19" s="24" t="s">
        <v>35</v>
      </c>
      <c r="E19" s="25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29</v>
      </c>
      <c r="I20" s="7" t="s">
        <v>39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8" x14ac:dyDescent="0.2">
      <c r="A21" t="s">
        <v>11</v>
      </c>
      <c r="C21" s="10">
        <v>52845.851999999999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37827.351999999999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2024-07-29T08:54:35Z</dcterms:modified>
</cp:coreProperties>
</file>