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6596C77-F7CD-4F3F-8764-9B845203EF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E22" i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7" i="1"/>
  <c r="F37" i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/>
  <c r="G40" i="1" s="1"/>
  <c r="K40" i="1" s="1"/>
  <c r="Q40" i="1"/>
  <c r="G11" i="1"/>
  <c r="F11" i="1"/>
  <c r="B2" i="1"/>
  <c r="C21" i="1"/>
  <c r="A21" i="1"/>
  <c r="E21" i="1" l="1"/>
  <c r="F21" i="1" s="1"/>
  <c r="G21" i="1" s="1"/>
  <c r="C17" i="1"/>
  <c r="Q21" i="1"/>
  <c r="C12" i="1"/>
  <c r="C11" i="1"/>
  <c r="O28" i="1" l="1"/>
  <c r="O32" i="1"/>
  <c r="O40" i="1"/>
  <c r="O23" i="1"/>
  <c r="O27" i="1"/>
  <c r="O31" i="1"/>
  <c r="O35" i="1"/>
  <c r="O39" i="1"/>
  <c r="O24" i="1"/>
  <c r="O22" i="1"/>
  <c r="O26" i="1"/>
  <c r="O30" i="1"/>
  <c r="O34" i="1"/>
  <c r="O38" i="1"/>
  <c r="O36" i="1"/>
  <c r="O25" i="1"/>
  <c r="O29" i="1"/>
  <c r="O33" i="1"/>
  <c r="O37" i="1"/>
  <c r="C16" i="1"/>
  <c r="D18" i="1" s="1"/>
  <c r="C15" i="1"/>
  <c r="O21" i="1"/>
  <c r="K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<sst xmlns="http://schemas.openxmlformats.org/spreadsheetml/2006/main" count="90" uniqueCount="53">
  <si>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</si>
  <si>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</si>
  <si>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</si>
  <si>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</si>
  <si>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</si>
  <si>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</si>
  <si>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</si>
  <si>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</si>
  <si>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</si>
  <si>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</si>
  <si>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</si>
  <si>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</si>
  <si>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</si>
  <si>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</si>
  <si>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</si>
  <si>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</si>
  <si>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</si>
  <si>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</si>
  <si>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</si>
  <si>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</si>
  <si>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</si>
  <si>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</si>
  <si>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</si>
  <si>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</si>
  <si>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</si>
  <si>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</si>
  <si>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</si>
  <si>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</si>
  <si>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</si>
  <si>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</si>
  <si>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</si>
  <si>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</si>
  <si>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</si>
  <si>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</si>
  <si>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</si>
  <si>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</si>
  <si>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</si>
  <si>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</si>
  <si>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CCD</t>
  </si>
  <si>
    <t>XX Xxx</t>
  </si>
  <si>
    <t>Local time</t>
  </si>
  <si>
    <t>Add Star</t>
  </si>
  <si>
    <t>JBAV, 79</t>
  </si>
  <si>
    <t>I</t>
  </si>
  <si>
    <t>II</t>
  </si>
  <si>
    <t>G9498.00800 Oct</t>
  </si>
  <si>
    <t>TESS</t>
  </si>
  <si>
    <t>Artificial</t>
  </si>
  <si>
    <t>PE</t>
  </si>
  <si>
    <t>Werner</t>
  </si>
  <si>
    <t>Next ToM-P</t>
  </si>
  <si>
    <t>Next ToM-S</t>
  </si>
  <si>
    <t xml:space="preserve">Mag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</si>
</sst>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43" fontId="19" fillId="0" borderId="0" xfId="8" applyFont="1" applyBorder="1" applyAlignment="1">
      <alignment horizontal="center"/>
    </xf>
    <xf numFmtId="0" fontId="19" fillId="0" borderId="0" xfId="8" applyNumberFormat="1" applyFont="1" applyBorder="1"/>
    <xf numFmtId="0" fontId="6" fillId="5" borderId="6" xfId="0" applyFont="1" applyFill="1" applyBorder="1" applyAlignment="1">
      <alignment horizontal="right"/>
    </xf>
    <xf numFmtId="0" fontId="0" fillId="5" borderId="7" xfId="0" applyFill="1" applyBorder="1" applyAlignment="1"/>
    <xf numFmtId="0" fontId="20" fillId="0" borderId="8" xfId="0" applyFont="1" applyBorder="1" applyAlignment="1">
      <alignment horizontal="right"/>
    </xf>
    <xf numFmtId="0" fontId="21" fillId="0" borderId="9" xfId="0" applyFont="1" applyBorder="1" applyAlignment="1"/>
    <xf numFmtId="0" fontId="20" fillId="0" borderId="8" xfId="0" applyFont="1" applyBorder="1" applyAlignment="1">
      <alignment horizontal="right" vertical="top"/>
    </xf>
    <xf numFmtId="0" fontId="22" fillId="0" borderId="9" xfId="0" applyFont="1" applyBorder="1" applyAlignment="1">
      <alignment horizontal="right" vertical="top"/>
    </xf>
    <xf numFmtId="22" fontId="22" fillId="0" borderId="9" xfId="0" applyNumberFormat="1" applyFont="1" applyBorder="1" applyAlignment="1">
      <alignment horizontal="right"/>
    </xf>
    <xf numFmtId="22" fontId="22" fillId="0" borderId="10" xfId="0" applyNumberFormat="1" applyFont="1" applyBorder="1" applyAlignment="1">
      <alignment horizontal="right" vertical="top"/>
    </xf>
    <xf numFmtId="0" fontId="20" fillId="0" borderId="11" xfId="0" applyFont="1" applyBorder="1" applyAlignment="1">
      <alignment horizontal="right" vertical="top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G9498.00800 Oct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7619047619048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9.5</c:v>
                </c:pt>
                <c:pt idx="4">
                  <c:v>13.5</c:v>
                </c:pt>
                <c:pt idx="5">
                  <c:v>23</c:v>
                </c:pt>
                <c:pt idx="6">
                  <c:v>28.5</c:v>
                </c:pt>
                <c:pt idx="7">
                  <c:v>32.5</c:v>
                </c:pt>
                <c:pt idx="8">
                  <c:v>38</c:v>
                </c:pt>
                <c:pt idx="9">
                  <c:v>42</c:v>
                </c:pt>
                <c:pt idx="10">
                  <c:v>47.5</c:v>
                </c:pt>
                <c:pt idx="11">
                  <c:v>407.5</c:v>
                </c:pt>
                <c:pt idx="12">
                  <c:v>411.5</c:v>
                </c:pt>
                <c:pt idx="13">
                  <c:v>417</c:v>
                </c:pt>
                <c:pt idx="14">
                  <c:v>421</c:v>
                </c:pt>
                <c:pt idx="15">
                  <c:v>730</c:v>
                </c:pt>
                <c:pt idx="16">
                  <c:v>734</c:v>
                </c:pt>
                <c:pt idx="17">
                  <c:v>739.5</c:v>
                </c:pt>
                <c:pt idx="18">
                  <c:v>743.5</c:v>
                </c:pt>
                <c:pt idx="19">
                  <c:v>749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9.5</c:v>
                </c:pt>
                <c:pt idx="4">
                  <c:v>13.5</c:v>
                </c:pt>
                <c:pt idx="5">
                  <c:v>23</c:v>
                </c:pt>
                <c:pt idx="6">
                  <c:v>28.5</c:v>
                </c:pt>
                <c:pt idx="7">
                  <c:v>32.5</c:v>
                </c:pt>
                <c:pt idx="8">
                  <c:v>38</c:v>
                </c:pt>
                <c:pt idx="9">
                  <c:v>42</c:v>
                </c:pt>
                <c:pt idx="10">
                  <c:v>47.5</c:v>
                </c:pt>
                <c:pt idx="11">
                  <c:v>407.5</c:v>
                </c:pt>
                <c:pt idx="12">
                  <c:v>411.5</c:v>
                </c:pt>
                <c:pt idx="13">
                  <c:v>417</c:v>
                </c:pt>
                <c:pt idx="14">
                  <c:v>421</c:v>
                </c:pt>
                <c:pt idx="15">
                  <c:v>730</c:v>
                </c:pt>
                <c:pt idx="16">
                  <c:v>734</c:v>
                </c:pt>
                <c:pt idx="17">
                  <c:v>739.5</c:v>
                </c:pt>
                <c:pt idx="18">
                  <c:v>743.5</c:v>
                </c:pt>
                <c:pt idx="19">
                  <c:v>749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9.5</c:v>
                </c:pt>
                <c:pt idx="4">
                  <c:v>13.5</c:v>
                </c:pt>
                <c:pt idx="5">
                  <c:v>23</c:v>
                </c:pt>
                <c:pt idx="6">
                  <c:v>28.5</c:v>
                </c:pt>
                <c:pt idx="7">
                  <c:v>32.5</c:v>
                </c:pt>
                <c:pt idx="8">
                  <c:v>38</c:v>
                </c:pt>
                <c:pt idx="9">
                  <c:v>42</c:v>
                </c:pt>
                <c:pt idx="10">
                  <c:v>47.5</c:v>
                </c:pt>
                <c:pt idx="11">
                  <c:v>407.5</c:v>
                </c:pt>
                <c:pt idx="12">
                  <c:v>411.5</c:v>
                </c:pt>
                <c:pt idx="13">
                  <c:v>417</c:v>
                </c:pt>
                <c:pt idx="14">
                  <c:v>421</c:v>
                </c:pt>
                <c:pt idx="15">
                  <c:v>730</c:v>
                </c:pt>
                <c:pt idx="16">
                  <c:v>734</c:v>
                </c:pt>
                <c:pt idx="17">
                  <c:v>739.5</c:v>
                </c:pt>
                <c:pt idx="18">
                  <c:v>743.5</c:v>
                </c:pt>
                <c:pt idx="19">
                  <c:v>749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9.5</c:v>
                </c:pt>
                <c:pt idx="4">
                  <c:v>13.5</c:v>
                </c:pt>
                <c:pt idx="5">
                  <c:v>23</c:v>
                </c:pt>
                <c:pt idx="6">
                  <c:v>28.5</c:v>
                </c:pt>
                <c:pt idx="7">
                  <c:v>32.5</c:v>
                </c:pt>
                <c:pt idx="8">
                  <c:v>38</c:v>
                </c:pt>
                <c:pt idx="9">
                  <c:v>42</c:v>
                </c:pt>
                <c:pt idx="10">
                  <c:v>47.5</c:v>
                </c:pt>
                <c:pt idx="11">
                  <c:v>407.5</c:v>
                </c:pt>
                <c:pt idx="12">
                  <c:v>411.5</c:v>
                </c:pt>
                <c:pt idx="13">
                  <c:v>417</c:v>
                </c:pt>
                <c:pt idx="14">
                  <c:v>421</c:v>
                </c:pt>
                <c:pt idx="15">
                  <c:v>730</c:v>
                </c:pt>
                <c:pt idx="16">
                  <c:v>734</c:v>
                </c:pt>
                <c:pt idx="17">
                  <c:v>739.5</c:v>
                </c:pt>
                <c:pt idx="18">
                  <c:v>743.5</c:v>
                </c:pt>
                <c:pt idx="19">
                  <c:v>749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-2.2499999962747097E-2</c:v>
                </c:pt>
                <c:pt idx="3">
                  <c:v>-1.8799999728798866E-2</c:v>
                </c:pt>
                <c:pt idx="4">
                  <c:v>-4.1399999987334013E-2</c:v>
                </c:pt>
                <c:pt idx="5">
                  <c:v>-6.0399999842047691E-2</c:v>
                </c:pt>
                <c:pt idx="6">
                  <c:v>-5.6599999777972698E-2</c:v>
                </c:pt>
                <c:pt idx="7">
                  <c:v>-7.9499999992549419E-2</c:v>
                </c:pt>
                <c:pt idx="8">
                  <c:v>-7.5599999632686377E-2</c:v>
                </c:pt>
                <c:pt idx="9">
                  <c:v>-9.8400000017136335E-2</c:v>
                </c:pt>
                <c:pt idx="10">
                  <c:v>-9.4499999657273293E-2</c:v>
                </c:pt>
                <c:pt idx="11">
                  <c:v>0.1863000001758337</c:v>
                </c:pt>
                <c:pt idx="12">
                  <c:v>0.16360000008717179</c:v>
                </c:pt>
                <c:pt idx="13">
                  <c:v>0.16740000015124679</c:v>
                </c:pt>
                <c:pt idx="14">
                  <c:v>0.14460000023245811</c:v>
                </c:pt>
                <c:pt idx="15">
                  <c:v>4.3200000189244747E-2</c:v>
                </c:pt>
                <c:pt idx="16">
                  <c:v>2.0200000144541264E-2</c:v>
                </c:pt>
                <c:pt idx="17">
                  <c:v>2.4200000334531069E-2</c:v>
                </c:pt>
                <c:pt idx="18">
                  <c:v>1.0999999940395355E-3</c:v>
                </c:pt>
                <c:pt idx="19">
                  <c:v>5.3000003099441528E-3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9.5</c:v>
                </c:pt>
                <c:pt idx="4">
                  <c:v>13.5</c:v>
                </c:pt>
                <c:pt idx="5">
                  <c:v>23</c:v>
                </c:pt>
                <c:pt idx="6">
                  <c:v>28.5</c:v>
                </c:pt>
                <c:pt idx="7">
                  <c:v>32.5</c:v>
                </c:pt>
                <c:pt idx="8">
                  <c:v>38</c:v>
                </c:pt>
                <c:pt idx="9">
                  <c:v>42</c:v>
                </c:pt>
                <c:pt idx="10">
                  <c:v>47.5</c:v>
                </c:pt>
                <c:pt idx="11">
                  <c:v>407.5</c:v>
                </c:pt>
                <c:pt idx="12">
                  <c:v>411.5</c:v>
                </c:pt>
                <c:pt idx="13">
                  <c:v>417</c:v>
                </c:pt>
                <c:pt idx="14">
                  <c:v>421</c:v>
                </c:pt>
                <c:pt idx="15">
                  <c:v>730</c:v>
                </c:pt>
                <c:pt idx="16">
                  <c:v>734</c:v>
                </c:pt>
                <c:pt idx="17">
                  <c:v>739.5</c:v>
                </c:pt>
                <c:pt idx="18">
                  <c:v>743.5</c:v>
                </c:pt>
                <c:pt idx="19">
                  <c:v>749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9.5</c:v>
                </c:pt>
                <c:pt idx="4">
                  <c:v>13.5</c:v>
                </c:pt>
                <c:pt idx="5">
                  <c:v>23</c:v>
                </c:pt>
                <c:pt idx="6">
                  <c:v>28.5</c:v>
                </c:pt>
                <c:pt idx="7">
                  <c:v>32.5</c:v>
                </c:pt>
                <c:pt idx="8">
                  <c:v>38</c:v>
                </c:pt>
                <c:pt idx="9">
                  <c:v>42</c:v>
                </c:pt>
                <c:pt idx="10">
                  <c:v>47.5</c:v>
                </c:pt>
                <c:pt idx="11">
                  <c:v>407.5</c:v>
                </c:pt>
                <c:pt idx="12">
                  <c:v>411.5</c:v>
                </c:pt>
                <c:pt idx="13">
                  <c:v>417</c:v>
                </c:pt>
                <c:pt idx="14">
                  <c:v>421</c:v>
                </c:pt>
                <c:pt idx="15">
                  <c:v>730</c:v>
                </c:pt>
                <c:pt idx="16">
                  <c:v>734</c:v>
                </c:pt>
                <c:pt idx="17">
                  <c:v>739.5</c:v>
                </c:pt>
                <c:pt idx="18">
                  <c:v>743.5</c:v>
                </c:pt>
                <c:pt idx="19">
                  <c:v>749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9.5</c:v>
                </c:pt>
                <c:pt idx="4">
                  <c:v>13.5</c:v>
                </c:pt>
                <c:pt idx="5">
                  <c:v>23</c:v>
                </c:pt>
                <c:pt idx="6">
                  <c:v>28.5</c:v>
                </c:pt>
                <c:pt idx="7">
                  <c:v>32.5</c:v>
                </c:pt>
                <c:pt idx="8">
                  <c:v>38</c:v>
                </c:pt>
                <c:pt idx="9">
                  <c:v>42</c:v>
                </c:pt>
                <c:pt idx="10">
                  <c:v>47.5</c:v>
                </c:pt>
                <c:pt idx="11">
                  <c:v>407.5</c:v>
                </c:pt>
                <c:pt idx="12">
                  <c:v>411.5</c:v>
                </c:pt>
                <c:pt idx="13">
                  <c:v>417</c:v>
                </c:pt>
                <c:pt idx="14">
                  <c:v>421</c:v>
                </c:pt>
                <c:pt idx="15">
                  <c:v>730</c:v>
                </c:pt>
                <c:pt idx="16">
                  <c:v>734</c:v>
                </c:pt>
                <c:pt idx="17">
                  <c:v>739.5</c:v>
                </c:pt>
                <c:pt idx="18">
                  <c:v>743.5</c:v>
                </c:pt>
                <c:pt idx="19">
                  <c:v>749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9.5</c:v>
                </c:pt>
                <c:pt idx="4">
                  <c:v>13.5</c:v>
                </c:pt>
                <c:pt idx="5">
                  <c:v>23</c:v>
                </c:pt>
                <c:pt idx="6">
                  <c:v>28.5</c:v>
                </c:pt>
                <c:pt idx="7">
                  <c:v>32.5</c:v>
                </c:pt>
                <c:pt idx="8">
                  <c:v>38</c:v>
                </c:pt>
                <c:pt idx="9">
                  <c:v>42</c:v>
                </c:pt>
                <c:pt idx="10">
                  <c:v>47.5</c:v>
                </c:pt>
                <c:pt idx="11">
                  <c:v>407.5</c:v>
                </c:pt>
                <c:pt idx="12">
                  <c:v>411.5</c:v>
                </c:pt>
                <c:pt idx="13">
                  <c:v>417</c:v>
                </c:pt>
                <c:pt idx="14">
                  <c:v>421</c:v>
                </c:pt>
                <c:pt idx="15">
                  <c:v>730</c:v>
                </c:pt>
                <c:pt idx="16">
                  <c:v>734</c:v>
                </c:pt>
                <c:pt idx="17">
                  <c:v>739.5</c:v>
                </c:pt>
                <c:pt idx="18">
                  <c:v>743.5</c:v>
                </c:pt>
                <c:pt idx="19">
                  <c:v>749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-2.9619902336029857E-2</c:v>
                </c:pt>
                <c:pt idx="1">
                  <c:v>-2.9619902336029857E-2</c:v>
                </c:pt>
                <c:pt idx="2">
                  <c:v>-2.9047177271384547E-2</c:v>
                </c:pt>
                <c:pt idx="3">
                  <c:v>-2.8259680307497245E-2</c:v>
                </c:pt>
                <c:pt idx="4">
                  <c:v>-2.7686955242851936E-2</c:v>
                </c:pt>
                <c:pt idx="5">
                  <c:v>-2.6326733214319324E-2</c:v>
                </c:pt>
                <c:pt idx="6">
                  <c:v>-2.5539236250432022E-2</c:v>
                </c:pt>
                <c:pt idx="7">
                  <c:v>-2.4966511185786713E-2</c:v>
                </c:pt>
                <c:pt idx="8">
                  <c:v>-2.4179014221899414E-2</c:v>
                </c:pt>
                <c:pt idx="9">
                  <c:v>-2.3606289157254101E-2</c:v>
                </c:pt>
                <c:pt idx="10">
                  <c:v>-2.2818792193366803E-2</c:v>
                </c:pt>
                <c:pt idx="11">
                  <c:v>2.8726463624711086E-2</c:v>
                </c:pt>
                <c:pt idx="12">
                  <c:v>2.9299188689356399E-2</c:v>
                </c:pt>
                <c:pt idx="13">
                  <c:v>3.0086685653243701E-2</c:v>
                </c:pt>
                <c:pt idx="14">
                  <c:v>3.0659410717889007E-2</c:v>
                </c:pt>
                <c:pt idx="15">
                  <c:v>7.4902421961739199E-2</c:v>
                </c:pt>
                <c:pt idx="16">
                  <c:v>7.5475147026384498E-2</c:v>
                </c:pt>
                <c:pt idx="17">
                  <c:v>7.62626439902718E-2</c:v>
                </c:pt>
                <c:pt idx="18">
                  <c:v>7.6835369054917113E-2</c:v>
                </c:pt>
                <c:pt idx="19">
                  <c:v>7.7622866018804415E-2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9.5</c:v>
                </c:pt>
                <c:pt idx="4">
                  <c:v>13.5</c:v>
                </c:pt>
                <c:pt idx="5">
                  <c:v>23</c:v>
                </c:pt>
                <c:pt idx="6">
                  <c:v>28.5</c:v>
                </c:pt>
                <c:pt idx="7">
                  <c:v>32.5</c:v>
                </c:pt>
                <c:pt idx="8">
                  <c:v>38</c:v>
                </c:pt>
                <c:pt idx="9">
                  <c:v>42</c:v>
                </c:pt>
                <c:pt idx="10">
                  <c:v>47.5</c:v>
                </c:pt>
                <c:pt idx="11">
                  <c:v>407.5</c:v>
                </c:pt>
                <c:pt idx="12">
                  <c:v>411.5</c:v>
                </c:pt>
                <c:pt idx="13">
                  <c:v>417</c:v>
                </c:pt>
                <c:pt idx="14">
                  <c:v>421</c:v>
                </c:pt>
                <c:pt idx="15">
                  <c:v>730</c:v>
                </c:pt>
                <c:pt idx="16">
                  <c:v>734</c:v>
                </c:pt>
                <c:pt idx="17">
                  <c:v>739.5</c:v>
                </c:pt>
                <c:pt idx="18">
                  <c:v>743.5</c:v>
                </c:pt>
                <c:pt idx="19">
                  <c:v>749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219075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7" ySplit="20" topLeftCell="H21" activePane="bottomRight" state="frozen"/>
      <selection pane="topRight" activeCell="H1" sqref="H1"/>
      <selection pane="bottomLeft" activeCell="A21" sqref="A21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2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2" t="s">
        <v>45</v>
      </c>
      <c r="F1" s="27" t="s">
        <v>41</v>
      </c>
      <c r="G1" s="23"/>
      <c r="H1" s="21"/>
      <c r="I1" s="28"/>
      <c r="J1" s="29" t="s">
        <v>39</v>
      </c>
      <c r="K1" s="22"/>
      <c r="L1" s="24"/>
      <c r="M1" s="25"/>
      <c r="N1" s="25"/>
      <c r="O1" s="26"/>
    </row>
    <row r="2" spans="1:15" ht="12.95" customHeight="1" x14ac:dyDescent="0.2">
      <c r="A2" t="s">
        <v>23</v>
      </c>
      <c r="B2">
        <f>O1</f>
        <v>0</v>
      </c>
      <c r="C2" s="30"/>
    </row>
    <row r="3" spans="1:15" ht="12.95" customHeight="1" x14ac:dyDescent="0.2"/>
    <row r="4" spans="1:15" ht="12.95" customHeight="1" x14ac:dyDescent="0.2">
      <c r="A4" s="33" t="s">
        <v>0</v>
      </c>
      <c r="C4" s="2" t="s">
        <v>36</v>
      </c>
      <c r="D4" s="2" t="s">
        <v>36</v>
      </c>
    </row>
    <row r="5" spans="1:15" ht="12.95" customHeight="1" x14ac:dyDescent="0.2">
      <c r="A5" s="34" t="s">
        <v>28</v>
      </c>
      <c r="B5" s="7"/>
      <c r="C5" s="31">
        <v>-9.5</v>
      </c>
      <c r="D5" s="7" t="s">
        <v>29</v>
      </c>
      <c r="E5" s="7"/>
    </row>
    <row r="6" spans="1:15" ht="12.95" customHeight="1" x14ac:dyDescent="0.2">
      <c r="A6" s="33" t="s">
        <v>1</v>
      </c>
    </row>
    <row r="7" spans="1:15" ht="12.95" customHeight="1" x14ac:dyDescent="0.2">
      <c r="A7" t="s">
        <v>2</v>
      </c>
      <c r="C7" s="6">
        <v>58633.966399999801</v>
      </c>
      <c r="D7" s="35" t="s">
        <v>49</v>
      </c>
    </row>
    <row r="8" spans="1:15" ht="12.95" customHeight="1" x14ac:dyDescent="0.2">
      <c r="A8" t="s">
        <v>3</v>
      </c>
      <c r="C8" s="6">
        <v>1</v>
      </c>
      <c r="D8" s="35" t="s">
        <v>47</v>
      </c>
    </row>
    <row r="9" spans="1:15" ht="12.95" customHeight="1" x14ac:dyDescent="0.2">
      <c r="A9" s="18" t="s">
        <v>31</v>
      </c>
      <c r="B9" s="19">
        <v>21</v>
      </c>
      <c r="C9" s="16"/>
      <c r="D9" s="17"/>
    </row>
    <row r="10" spans="1:15" ht="12.95" customHeight="1" thickBot="1" x14ac:dyDescent="0.25">
      <c r="A10" s="7"/>
      <c r="B10" s="7"/>
      <c r="C10" s="3" t="s">
        <v>19</v>
      </c>
      <c r="D10" s="3" t="s">
        <v>20</v>
      </c>
      <c r="E10" s="7"/>
    </row>
    <row r="11" spans="1:15" ht="12.95" customHeight="1" x14ac:dyDescent="0.2">
      <c r="A11" s="7" t="s">
        <v>15</v>
      </c>
      <c r="B11" s="7"/>
      <c r="C11" s="15">
        <f ca="1">INTERCEPT(INDIRECT($G$11):G992,INDIRECT($F$11):F992)</f>
        <v>-2.9619902336029857E-2</v>
      </c>
      <c r="D11" s="2"/>
      <c r="E11" s="7"/>
      <c r="F11" t="str">
        <f>"F"&amp;B9</f>
        <v>F21</v>
      </c>
      <c r="G11" t="str">
        <f>"G"&amp;B9</f>
        <v>G21</v>
      </c>
    </row>
    <row r="12" spans="1:15" ht="12.95" customHeight="1" x14ac:dyDescent="0.2">
      <c r="A12" s="7" t="s">
        <v>16</v>
      </c>
      <c r="B12" s="7"/>
      <c r="C12" s="15">
        <f ca="1">SLOPE(INDIRECT($G$11):G992,INDIRECT($F$11):F992)</f>
        <v>1.4318126616132747E-4</v>
      </c>
      <c r="D12" s="2"/>
      <c r="E12" s="40" t="s">
        <v>52</v>
      </c>
      <c r="F12" s="41"/>
    </row>
    <row r="13" spans="1:15" ht="12.95" customHeight="1" x14ac:dyDescent="0.2">
      <c r="A13" s="7" t="s">
        <v>18</v>
      </c>
      <c r="B13" s="7"/>
      <c r="C13" s="2" t="s">
        <v>13</v>
      </c>
      <c r="E13" s="42" t="s">
        <v>33</v>
      </c>
      <c r="F13" s="43">
        <v>1</v>
      </c>
    </row>
    <row r="14" spans="1:15" ht="12.95" customHeight="1" x14ac:dyDescent="0.2">
      <c r="A14" s="7"/>
      <c r="B14" s="7"/>
      <c r="C14" s="7"/>
      <c r="E14" s="44" t="s">
        <v>30</v>
      </c>
      <c r="F14" s="45">
        <f ca="1">NOW()+15018.5+$C$5/24</f>
        <v>60520.871920254627</v>
      </c>
    </row>
    <row r="15" spans="1:15" ht="12.95" customHeight="1" x14ac:dyDescent="0.2">
      <c r="A15" s="8" t="s">
        <v>17</v>
      </c>
      <c r="B15" s="7"/>
      <c r="C15" s="9">
        <f ca="1">(C7+C11)+(C8+C12)*INT(MAX(F21:F3533))</f>
        <v>59383.044022865819</v>
      </c>
      <c r="E15" s="44" t="s">
        <v>34</v>
      </c>
      <c r="F15" s="45">
        <f ca="1">ROUND(2*(F14-$C$7)/$C$8,0)/2+F13</f>
        <v>1888</v>
      </c>
    </row>
    <row r="16" spans="1:15" ht="12.95" customHeight="1" x14ac:dyDescent="0.2">
      <c r="A16" s="11" t="s">
        <v>4</v>
      </c>
      <c r="B16" s="7"/>
      <c r="C16" s="12">
        <f ca="1">+C8+C12</f>
        <v>1.0001431812661614</v>
      </c>
      <c r="E16" s="44" t="s">
        <v>35</v>
      </c>
      <c r="F16" s="45">
        <f ca="1">ROUND(2*(F14-$C$15)/$C$16,0)/2+F13</f>
        <v>1138.5</v>
      </c>
    </row>
    <row r="17" spans="1:21" ht="12.95" customHeight="1" thickBot="1" x14ac:dyDescent="0.25">
      <c r="A17" s="10" t="s">
        <v>27</v>
      </c>
      <c r="B17" s="7"/>
      <c r="C17" s="7">
        <f>COUNT(C21:C2191)</f>
        <v>20</v>
      </c>
      <c r="E17" s="44" t="s">
        <v>50</v>
      </c>
      <c r="F17" s="46">
        <f ca="1">+$C$15+$C$16*$F$16-15018.5-$C$5/24</f>
        <v>45503.60286807068</v>
      </c>
    </row>
    <row r="18" spans="1:21" ht="12.95" customHeight="1" thickTop="1" thickBot="1" x14ac:dyDescent="0.25">
      <c r="A18" s="11" t="s">
        <v>5</v>
      </c>
      <c r="B18" s="7"/>
      <c r="C18" s="13">
        <f ca="1">+C15</f>
        <v>59383.044022865819</v>
      </c>
      <c r="D18" s="14">
        <f ca="1">+C16</f>
        <v>1.0001431812661614</v>
      </c>
      <c r="E18" s="48" t="s">
        <v>51</v>
      </c>
      <c r="F18" s="47">
        <f ca="1">+($C$15+$C$16*$F$16)-($C$16/2)-15018.5-$C$5/24</f>
        <v>45503.102796480045</v>
      </c>
    </row>
    <row r="19" spans="1:21" ht="12.95" customHeight="1" thickTop="1" x14ac:dyDescent="0.2">
      <c r="F19" t="s">
        <v>40</v>
      </c>
    </row>
    <row r="20" spans="1:21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48</v>
      </c>
      <c r="J20" s="5" t="s">
        <v>38</v>
      </c>
      <c r="K20" s="5" t="s">
        <v>46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0" t="s">
        <v>32</v>
      </c>
    </row>
    <row r="21" spans="1:21" ht="12.95" customHeight="1" x14ac:dyDescent="0.2">
      <c r="A21" t="str">
        <f>D7</f>
        <v>Werner</v>
      </c>
      <c r="B21" s="2"/>
      <c r="C21" s="6">
        <f>C$7</f>
        <v>58633.966399999801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-2.9619902336029857E-2</v>
      </c>
      <c r="Q21" s="1">
        <f>+C21-15018.5</f>
        <v>43615.466399999801</v>
      </c>
    </row>
    <row r="22" spans="1:21" ht="12.95" customHeight="1" x14ac:dyDescent="0.2">
      <c r="A22" s="39" t="s">
        <v>42</v>
      </c>
      <c r="B22" s="38" t="s">
        <v>43</v>
      </c>
      <c r="C22" s="36">
        <v>58633.966399999801</v>
      </c>
      <c r="D22" s="37">
        <v>2.0000000000000001E-4</v>
      </c>
      <c r="E22">
        <f t="shared" ref="E22:E40" si="0">+(C22-C$7)/C$8</f>
        <v>0</v>
      </c>
      <c r="F22">
        <f t="shared" ref="F22:F40" si="1">ROUND(2*E22,0)/2</f>
        <v>0</v>
      </c>
      <c r="G22">
        <f t="shared" ref="G22:G40" si="2">+C22-(C$7+F22*C$8)</f>
        <v>0</v>
      </c>
      <c r="K22">
        <f t="shared" ref="K22:K40" si="3">+G22</f>
        <v>0</v>
      </c>
      <c r="O22">
        <f t="shared" ref="O22:O40" ca="1" si="4">+C$11+C$12*$F22</f>
        <v>-2.9619902336029857E-2</v>
      </c>
      <c r="Q22" s="1">
        <f t="shared" ref="Q22:Q40" si="5">+C22-15018.5</f>
        <v>43615.466399999801</v>
      </c>
    </row>
    <row r="23" spans="1:21" ht="12.95" customHeight="1" x14ac:dyDescent="0.2">
      <c r="A23" s="39" t="s">
        <v>42</v>
      </c>
      <c r="B23" s="38" t="s">
        <v>44</v>
      </c>
      <c r="C23" s="36">
        <v>58637.943899999838</v>
      </c>
      <c r="D23" s="37">
        <v>2.0000000000000001E-4</v>
      </c>
      <c r="E23">
        <f t="shared" si="0"/>
        <v>3.9775000000372529</v>
      </c>
      <c r="F23">
        <f t="shared" si="1"/>
        <v>4</v>
      </c>
      <c r="G23">
        <f t="shared" si="2"/>
        <v>-2.2499999962747097E-2</v>
      </c>
      <c r="K23">
        <f t="shared" si="3"/>
        <v>-2.2499999962747097E-2</v>
      </c>
      <c r="O23">
        <f t="shared" ca="1" si="4"/>
        <v>-2.9047177271384547E-2</v>
      </c>
      <c r="Q23" s="1">
        <f t="shared" si="5"/>
        <v>43619.443899999838</v>
      </c>
    </row>
    <row r="24" spans="1:21" ht="12.95" customHeight="1" x14ac:dyDescent="0.2">
      <c r="A24" s="39" t="s">
        <v>42</v>
      </c>
      <c r="B24" s="38" t="s">
        <v>43</v>
      </c>
      <c r="C24" s="36">
        <v>58643.447600000072</v>
      </c>
      <c r="D24" s="37">
        <v>2.0000000000000001E-4</v>
      </c>
      <c r="E24">
        <f t="shared" si="0"/>
        <v>9.4812000002712011</v>
      </c>
      <c r="F24">
        <f t="shared" si="1"/>
        <v>9.5</v>
      </c>
      <c r="G24">
        <f t="shared" si="2"/>
        <v>-1.8799999728798866E-2</v>
      </c>
      <c r="K24">
        <f t="shared" si="3"/>
        <v>-1.8799999728798866E-2</v>
      </c>
      <c r="O24">
        <f t="shared" ca="1" si="4"/>
        <v>-2.8259680307497245E-2</v>
      </c>
      <c r="Q24" s="1">
        <f t="shared" si="5"/>
        <v>43624.947600000072</v>
      </c>
    </row>
    <row r="25" spans="1:21" ht="12.95" customHeight="1" x14ac:dyDescent="0.2">
      <c r="A25" s="39" t="s">
        <v>42</v>
      </c>
      <c r="B25" s="38" t="s">
        <v>44</v>
      </c>
      <c r="C25" s="36">
        <v>58647.424999999814</v>
      </c>
      <c r="D25" s="37">
        <v>2.0000000000000001E-4</v>
      </c>
      <c r="E25">
        <f t="shared" si="0"/>
        <v>13.458600000012666</v>
      </c>
      <c r="F25">
        <f t="shared" si="1"/>
        <v>13.5</v>
      </c>
      <c r="G25">
        <f t="shared" si="2"/>
        <v>-4.1399999987334013E-2</v>
      </c>
      <c r="K25">
        <f t="shared" si="3"/>
        <v>-4.1399999987334013E-2</v>
      </c>
      <c r="O25">
        <f t="shared" ca="1" si="4"/>
        <v>-2.7686955242851936E-2</v>
      </c>
      <c r="Q25" s="1">
        <f t="shared" si="5"/>
        <v>43628.924999999814</v>
      </c>
    </row>
    <row r="26" spans="1:21" ht="12.95" customHeight="1" x14ac:dyDescent="0.2">
      <c r="A26" s="39" t="s">
        <v>42</v>
      </c>
      <c r="B26" s="38" t="s">
        <v>44</v>
      </c>
      <c r="C26" s="36">
        <v>58656.905999999959</v>
      </c>
      <c r="D26" s="37">
        <v>2.0000000000000001E-4</v>
      </c>
      <c r="E26">
        <f t="shared" si="0"/>
        <v>22.939600000157952</v>
      </c>
      <c r="F26">
        <f t="shared" si="1"/>
        <v>23</v>
      </c>
      <c r="G26">
        <f t="shared" si="2"/>
        <v>-6.0399999842047691E-2</v>
      </c>
      <c r="K26">
        <f t="shared" si="3"/>
        <v>-6.0399999842047691E-2</v>
      </c>
      <c r="O26">
        <f t="shared" ca="1" si="4"/>
        <v>-2.6326733214319324E-2</v>
      </c>
      <c r="Q26" s="1">
        <f t="shared" si="5"/>
        <v>43638.405999999959</v>
      </c>
    </row>
    <row r="27" spans="1:21" ht="12.95" customHeight="1" x14ac:dyDescent="0.2">
      <c r="A27" s="39" t="s">
        <v>42</v>
      </c>
      <c r="B27" s="38" t="s">
        <v>43</v>
      </c>
      <c r="C27" s="36">
        <v>58662.409800000023</v>
      </c>
      <c r="D27" s="37">
        <v>2.0000000000000001E-4</v>
      </c>
      <c r="E27">
        <f t="shared" si="0"/>
        <v>28.443400000222027</v>
      </c>
      <c r="F27">
        <f t="shared" si="1"/>
        <v>28.5</v>
      </c>
      <c r="G27">
        <f t="shared" si="2"/>
        <v>-5.6599999777972698E-2</v>
      </c>
      <c r="K27">
        <f t="shared" si="3"/>
        <v>-5.6599999777972698E-2</v>
      </c>
      <c r="O27">
        <f t="shared" ca="1" si="4"/>
        <v>-2.5539236250432022E-2</v>
      </c>
      <c r="Q27" s="1">
        <f t="shared" si="5"/>
        <v>43643.909800000023</v>
      </c>
    </row>
    <row r="28" spans="1:21" ht="12.95" customHeight="1" x14ac:dyDescent="0.2">
      <c r="A28" s="39" t="s">
        <v>42</v>
      </c>
      <c r="B28" s="38" t="s">
        <v>44</v>
      </c>
      <c r="C28" s="36">
        <v>58666.386899999809</v>
      </c>
      <c r="D28" s="37">
        <v>2.0000000000000001E-4</v>
      </c>
      <c r="E28">
        <f t="shared" si="0"/>
        <v>32.420500000007451</v>
      </c>
      <c r="F28">
        <f t="shared" si="1"/>
        <v>32.5</v>
      </c>
      <c r="G28">
        <f t="shared" si="2"/>
        <v>-7.9499999992549419E-2</v>
      </c>
      <c r="K28">
        <f t="shared" si="3"/>
        <v>-7.9499999992549419E-2</v>
      </c>
      <c r="O28">
        <f t="shared" ca="1" si="4"/>
        <v>-2.4966511185786713E-2</v>
      </c>
      <c r="Q28" s="1">
        <f t="shared" si="5"/>
        <v>43647.886899999809</v>
      </c>
    </row>
    <row r="29" spans="1:21" ht="12.95" customHeight="1" x14ac:dyDescent="0.2">
      <c r="A29" s="39" t="s">
        <v>42</v>
      </c>
      <c r="B29" s="38" t="s">
        <v>43</v>
      </c>
      <c r="C29" s="36">
        <v>58671.890800000168</v>
      </c>
      <c r="D29" s="37">
        <v>2.0000000000000001E-4</v>
      </c>
      <c r="E29">
        <f t="shared" si="0"/>
        <v>37.924400000367314</v>
      </c>
      <c r="F29">
        <f t="shared" si="1"/>
        <v>38</v>
      </c>
      <c r="G29">
        <f t="shared" si="2"/>
        <v>-7.5599999632686377E-2</v>
      </c>
      <c r="K29">
        <f t="shared" si="3"/>
        <v>-7.5599999632686377E-2</v>
      </c>
      <c r="O29">
        <f t="shared" ca="1" si="4"/>
        <v>-2.4179014221899414E-2</v>
      </c>
      <c r="Q29" s="1">
        <f t="shared" si="5"/>
        <v>43653.390800000168</v>
      </c>
    </row>
    <row r="30" spans="1:21" ht="12.95" customHeight="1" x14ac:dyDescent="0.2">
      <c r="A30" s="39" t="s">
        <v>42</v>
      </c>
      <c r="B30" s="38" t="s">
        <v>44</v>
      </c>
      <c r="C30" s="36">
        <v>58675.867999999784</v>
      </c>
      <c r="D30" s="37">
        <v>2.0000000000000001E-4</v>
      </c>
      <c r="E30">
        <f t="shared" si="0"/>
        <v>41.901599999982864</v>
      </c>
      <c r="F30">
        <f t="shared" si="1"/>
        <v>42</v>
      </c>
      <c r="G30">
        <f t="shared" si="2"/>
        <v>-9.8400000017136335E-2</v>
      </c>
      <c r="K30">
        <f t="shared" si="3"/>
        <v>-9.8400000017136335E-2</v>
      </c>
      <c r="O30">
        <f t="shared" ca="1" si="4"/>
        <v>-2.3606289157254101E-2</v>
      </c>
      <c r="Q30" s="1">
        <f t="shared" si="5"/>
        <v>43657.367999999784</v>
      </c>
    </row>
    <row r="31" spans="1:21" ht="12.95" customHeight="1" x14ac:dyDescent="0.2">
      <c r="A31" s="39" t="s">
        <v>42</v>
      </c>
      <c r="B31" s="38" t="s">
        <v>43</v>
      </c>
      <c r="C31" s="36">
        <v>58681.371900000144</v>
      </c>
      <c r="D31" s="37">
        <v>2.0000000000000001E-4</v>
      </c>
      <c r="E31">
        <f t="shared" si="0"/>
        <v>47.405500000342727</v>
      </c>
      <c r="F31">
        <f t="shared" si="1"/>
        <v>47.5</v>
      </c>
      <c r="G31">
        <f t="shared" si="2"/>
        <v>-9.4499999657273293E-2</v>
      </c>
      <c r="K31">
        <f t="shared" si="3"/>
        <v>-9.4499999657273293E-2</v>
      </c>
      <c r="O31">
        <f t="shared" ca="1" si="4"/>
        <v>-2.2818792193366803E-2</v>
      </c>
      <c r="Q31" s="1">
        <f t="shared" si="5"/>
        <v>43662.871900000144</v>
      </c>
    </row>
    <row r="32" spans="1:21" ht="12.95" customHeight="1" x14ac:dyDescent="0.2">
      <c r="A32" s="39" t="s">
        <v>42</v>
      </c>
      <c r="B32" s="38" t="s">
        <v>43</v>
      </c>
      <c r="C32" s="36">
        <v>59041.652699999977</v>
      </c>
      <c r="D32" s="37">
        <v>1E-4</v>
      </c>
      <c r="E32">
        <f t="shared" si="0"/>
        <v>407.68630000017583</v>
      </c>
      <c r="F32">
        <f t="shared" si="1"/>
        <v>407.5</v>
      </c>
      <c r="G32">
        <f t="shared" si="2"/>
        <v>0.1863000001758337</v>
      </c>
      <c r="K32">
        <f t="shared" si="3"/>
        <v>0.1863000001758337</v>
      </c>
      <c r="O32">
        <f t="shared" ca="1" si="4"/>
        <v>2.8726463624711086E-2</v>
      </c>
      <c r="Q32" s="1">
        <f t="shared" si="5"/>
        <v>44023.152699999977</v>
      </c>
    </row>
    <row r="33" spans="1:17" ht="12.95" customHeight="1" x14ac:dyDescent="0.2">
      <c r="A33" s="39" t="s">
        <v>42</v>
      </c>
      <c r="B33" s="38" t="s">
        <v>44</v>
      </c>
      <c r="C33" s="36">
        <v>59045.629999999888</v>
      </c>
      <c r="D33" s="37">
        <v>1E-4</v>
      </c>
      <c r="E33">
        <f t="shared" si="0"/>
        <v>411.66360000008717</v>
      </c>
      <c r="F33">
        <f t="shared" si="1"/>
        <v>411.5</v>
      </c>
      <c r="G33">
        <f t="shared" si="2"/>
        <v>0.16360000008717179</v>
      </c>
      <c r="K33">
        <f t="shared" si="3"/>
        <v>0.16360000008717179</v>
      </c>
      <c r="O33">
        <f t="shared" ca="1" si="4"/>
        <v>2.9299188689356399E-2</v>
      </c>
      <c r="Q33" s="1">
        <f t="shared" si="5"/>
        <v>44027.129999999888</v>
      </c>
    </row>
    <row r="34" spans="1:17" ht="12.95" customHeight="1" x14ac:dyDescent="0.2">
      <c r="A34" s="39" t="s">
        <v>42</v>
      </c>
      <c r="B34" s="38" t="s">
        <v>43</v>
      </c>
      <c r="C34" s="36">
        <v>59051.133799999952</v>
      </c>
      <c r="D34" s="37">
        <v>1E-4</v>
      </c>
      <c r="E34">
        <f t="shared" si="0"/>
        <v>417.16740000015125</v>
      </c>
      <c r="F34">
        <f t="shared" si="1"/>
        <v>417</v>
      </c>
      <c r="G34">
        <f t="shared" si="2"/>
        <v>0.16740000015124679</v>
      </c>
      <c r="K34">
        <f t="shared" si="3"/>
        <v>0.16740000015124679</v>
      </c>
      <c r="O34">
        <f t="shared" ca="1" si="4"/>
        <v>3.0086685653243701E-2</v>
      </c>
      <c r="Q34" s="1">
        <f t="shared" si="5"/>
        <v>44032.633799999952</v>
      </c>
    </row>
    <row r="35" spans="1:17" ht="12.95" customHeight="1" x14ac:dyDescent="0.2">
      <c r="A35" s="39" t="s">
        <v>42</v>
      </c>
      <c r="B35" s="38" t="s">
        <v>44</v>
      </c>
      <c r="C35" s="36">
        <v>59055.111000000034</v>
      </c>
      <c r="D35" s="37">
        <v>1E-4</v>
      </c>
      <c r="E35">
        <f t="shared" si="0"/>
        <v>421.14460000023246</v>
      </c>
      <c r="F35">
        <f t="shared" si="1"/>
        <v>421</v>
      </c>
      <c r="G35">
        <f t="shared" si="2"/>
        <v>0.14460000023245811</v>
      </c>
      <c r="K35">
        <f t="shared" si="3"/>
        <v>0.14460000023245811</v>
      </c>
      <c r="O35">
        <f t="shared" ca="1" si="4"/>
        <v>3.0659410717889007E-2</v>
      </c>
      <c r="Q35" s="1">
        <f t="shared" si="5"/>
        <v>44036.611000000034</v>
      </c>
    </row>
    <row r="36" spans="1:17" ht="12.95" customHeight="1" x14ac:dyDescent="0.2">
      <c r="A36" s="39" t="s">
        <v>42</v>
      </c>
      <c r="B36" s="38" t="s">
        <v>43</v>
      </c>
      <c r="C36" s="36">
        <v>59364.00959999999</v>
      </c>
      <c r="D36" s="37">
        <v>1E-4</v>
      </c>
      <c r="E36">
        <f t="shared" si="0"/>
        <v>730.04320000018924</v>
      </c>
      <c r="F36">
        <f t="shared" si="1"/>
        <v>730</v>
      </c>
      <c r="G36">
        <f t="shared" si="2"/>
        <v>4.3200000189244747E-2</v>
      </c>
      <c r="K36">
        <f t="shared" si="3"/>
        <v>4.3200000189244747E-2</v>
      </c>
      <c r="O36">
        <f t="shared" ca="1" si="4"/>
        <v>7.4902421961739199E-2</v>
      </c>
      <c r="Q36" s="1">
        <f t="shared" si="5"/>
        <v>44345.50959999999</v>
      </c>
    </row>
    <row r="37" spans="1:17" ht="12.95" customHeight="1" x14ac:dyDescent="0.2">
      <c r="A37" s="39" t="s">
        <v>42</v>
      </c>
      <c r="B37" s="38" t="s">
        <v>44</v>
      </c>
      <c r="C37" s="36">
        <v>59367.986599999946</v>
      </c>
      <c r="D37" s="37">
        <v>1E-4</v>
      </c>
      <c r="E37">
        <f t="shared" si="0"/>
        <v>734.02020000014454</v>
      </c>
      <c r="F37">
        <f t="shared" si="1"/>
        <v>734</v>
      </c>
      <c r="G37">
        <f t="shared" si="2"/>
        <v>2.0200000144541264E-2</v>
      </c>
      <c r="K37">
        <f t="shared" si="3"/>
        <v>2.0200000144541264E-2</v>
      </c>
      <c r="O37">
        <f t="shared" ca="1" si="4"/>
        <v>7.5475147026384498E-2</v>
      </c>
      <c r="Q37" s="1">
        <f t="shared" si="5"/>
        <v>44349.486599999946</v>
      </c>
    </row>
    <row r="38" spans="1:17" ht="12.95" customHeight="1" x14ac:dyDescent="0.2">
      <c r="A38" s="39" t="s">
        <v>42</v>
      </c>
      <c r="B38" s="38" t="s">
        <v>43</v>
      </c>
      <c r="C38" s="36">
        <v>59373.490600000136</v>
      </c>
      <c r="D38" s="37">
        <v>1E-4</v>
      </c>
      <c r="E38">
        <f t="shared" si="0"/>
        <v>739.52420000033453</v>
      </c>
      <c r="F38">
        <f t="shared" si="1"/>
        <v>739.5</v>
      </c>
      <c r="G38">
        <f t="shared" si="2"/>
        <v>2.4200000334531069E-2</v>
      </c>
      <c r="K38">
        <f t="shared" si="3"/>
        <v>2.4200000334531069E-2</v>
      </c>
      <c r="O38">
        <f t="shared" ca="1" si="4"/>
        <v>7.62626439902718E-2</v>
      </c>
      <c r="Q38" s="1">
        <f t="shared" si="5"/>
        <v>44354.990600000136</v>
      </c>
    </row>
    <row r="39" spans="1:17" ht="12.95" customHeight="1" x14ac:dyDescent="0.2">
      <c r="A39" s="39" t="s">
        <v>42</v>
      </c>
      <c r="B39" s="38" t="s">
        <v>44</v>
      </c>
      <c r="C39" s="36">
        <v>59377.467499999795</v>
      </c>
      <c r="D39" s="37">
        <v>1E-4</v>
      </c>
      <c r="E39">
        <f t="shared" si="0"/>
        <v>743.50109999999404</v>
      </c>
      <c r="F39">
        <f t="shared" si="1"/>
        <v>743.5</v>
      </c>
      <c r="G39">
        <f t="shared" si="2"/>
        <v>1.0999999940395355E-3</v>
      </c>
      <c r="K39">
        <f t="shared" si="3"/>
        <v>1.0999999940395355E-3</v>
      </c>
      <c r="O39">
        <f t="shared" ca="1" si="4"/>
        <v>7.6835369054917113E-2</v>
      </c>
      <c r="Q39" s="1">
        <f t="shared" si="5"/>
        <v>44358.967499999795</v>
      </c>
    </row>
    <row r="40" spans="1:17" ht="12.95" customHeight="1" x14ac:dyDescent="0.2">
      <c r="A40" s="39" t="s">
        <v>42</v>
      </c>
      <c r="B40" s="38" t="s">
        <v>43</v>
      </c>
      <c r="C40" s="36">
        <v>59382.971700000111</v>
      </c>
      <c r="D40" s="37">
        <v>1E-4</v>
      </c>
      <c r="E40">
        <f t="shared" si="0"/>
        <v>749.00530000030994</v>
      </c>
      <c r="F40">
        <f t="shared" si="1"/>
        <v>749</v>
      </c>
      <c r="G40">
        <f t="shared" si="2"/>
        <v>5.3000003099441528E-3</v>
      </c>
      <c r="K40">
        <f t="shared" si="3"/>
        <v>5.3000003099441528E-3</v>
      </c>
      <c r="O40">
        <f t="shared" ca="1" si="4"/>
        <v>7.7622866018804415E-2</v>
      </c>
      <c r="Q40" s="1">
        <f t="shared" si="5"/>
        <v>44364.471700000111</v>
      </c>
    </row>
    <row r="41" spans="1:17" ht="12.95" customHeight="1" x14ac:dyDescent="0.2">
      <c r="B41" s="2"/>
      <c r="C41" s="6"/>
      <c r="D41" s="6"/>
    </row>
    <row r="42" spans="1:17" ht="12.95" customHeight="1" x14ac:dyDescent="0.2">
      <c r="B42" s="2"/>
      <c r="C42" s="6"/>
      <c r="D42" s="6"/>
    </row>
    <row r="43" spans="1:17" ht="12.95" customHeight="1" x14ac:dyDescent="0.2">
      <c r="B43" s="2"/>
      <c r="C43" s="6"/>
      <c r="D43" s="6"/>
    </row>
    <row r="44" spans="1:17" ht="12.95" customHeight="1" x14ac:dyDescent="0.2">
      <c r="B44" s="2"/>
      <c r="C44" s="6"/>
      <c r="D44" s="6"/>
    </row>
    <row r="45" spans="1:17" ht="12.95" customHeight="1" x14ac:dyDescent="0.2">
      <c r="C45" s="6"/>
      <c r="D45" s="6"/>
    </row>
    <row r="46" spans="1:17" ht="12.95" customHeight="1" x14ac:dyDescent="0.2">
      <c r="C46" s="6"/>
      <c r="D46" s="6"/>
    </row>
    <row r="47" spans="1:17" ht="12.95" customHeight="1" x14ac:dyDescent="0.2">
      <c r="C47" s="6"/>
      <c r="D47" s="6"/>
    </row>
    <row r="48" spans="1:17" ht="12.95" customHeight="1" x14ac:dyDescent="0.2">
      <c r="C48" s="6"/>
      <c r="D48" s="6"/>
    </row>
    <row r="49" spans="3:4" ht="12.95" customHeight="1" x14ac:dyDescent="0.2">
      <c r="C49" s="6"/>
      <c r="D49" s="6"/>
    </row>
    <row r="50" spans="3:4" ht="12.95" customHeight="1" x14ac:dyDescent="0.2">
      <c r="C50" s="6"/>
      <c r="D50" s="6"/>
    </row>
    <row r="51" spans="3:4" ht="12.95" customHeight="1" x14ac:dyDescent="0.2">
      <c r="C51" s="6"/>
      <c r="D51" s="6"/>
    </row>
    <row r="52" spans="3:4" ht="12.95" customHeight="1" x14ac:dyDescent="0.2">
      <c r="C52" s="6"/>
      <c r="D52" s="6"/>
    </row>
    <row r="53" spans="3:4" ht="12.95" customHeight="1" x14ac:dyDescent="0.2">
      <c r="C53" s="6"/>
      <c r="D53" s="6"/>
    </row>
    <row r="54" spans="3:4" ht="12.95" customHeight="1" x14ac:dyDescent="0.2">
      <c r="C54" s="6"/>
      <c r="D54" s="6"/>
    </row>
    <row r="55" spans="3:4" ht="12.95" customHeight="1" x14ac:dyDescent="0.2">
      <c r="C55" s="6"/>
      <c r="D55" s="6"/>
    </row>
    <row r="56" spans="3:4" ht="12.95" customHeight="1" x14ac:dyDescent="0.2">
      <c r="C56" s="6"/>
      <c r="D56" s="6"/>
    </row>
    <row r="57" spans="3:4" ht="12.95" customHeight="1" x14ac:dyDescent="0.2">
      <c r="C57" s="6"/>
      <c r="D57" s="6"/>
    </row>
    <row r="58" spans="3:4" ht="12.95" customHeight="1" x14ac:dyDescent="0.2">
      <c r="C58" s="6"/>
      <c r="D58" s="6"/>
    </row>
    <row r="59" spans="3:4" ht="12.95" customHeight="1" x14ac:dyDescent="0.2">
      <c r="C59" s="6"/>
      <c r="D59" s="6"/>
    </row>
    <row r="60" spans="3:4" ht="12.95" customHeight="1" x14ac:dyDescent="0.2">
      <c r="C60" s="6"/>
      <c r="D60" s="6"/>
    </row>
    <row r="61" spans="3:4" ht="12.95" customHeight="1" x14ac:dyDescent="0.2">
      <c r="C61" s="6"/>
      <c r="D61" s="6"/>
    </row>
    <row r="62" spans="3:4" ht="12.95" customHeight="1" x14ac:dyDescent="0.2">
      <c r="C62" s="6"/>
      <c r="D62" s="6"/>
    </row>
    <row r="63" spans="3:4" ht="12.95" customHeight="1" x14ac:dyDescent="0.2">
      <c r="C63" s="6"/>
      <c r="D63" s="6"/>
    </row>
    <row r="64" spans="3:4" ht="12.95" customHeight="1" x14ac:dyDescent="0.2">
      <c r="C64" s="6"/>
      <c r="D64" s="6"/>
    </row>
    <row r="65" spans="3:4" ht="12.95" customHeight="1" x14ac:dyDescent="0.2">
      <c r="C65" s="6"/>
      <c r="D65" s="6"/>
    </row>
    <row r="66" spans="3:4" ht="12.95" customHeight="1" x14ac:dyDescent="0.2">
      <c r="C66" s="6"/>
      <c r="D66" s="6"/>
    </row>
    <row r="67" spans="3:4" ht="12.95" customHeight="1" x14ac:dyDescent="0.2">
      <c r="C67" s="6"/>
      <c r="D67" s="6"/>
    </row>
    <row r="68" spans="3:4" ht="12.95" customHeight="1" x14ac:dyDescent="0.2">
      <c r="C68" s="6"/>
      <c r="D68" s="6"/>
    </row>
    <row r="69" spans="3:4" ht="12.95" customHeight="1" x14ac:dyDescent="0.2">
      <c r="C69" s="6"/>
      <c r="D69" s="6"/>
    </row>
    <row r="70" spans="3:4" ht="12.95" customHeight="1" x14ac:dyDescent="0.2">
      <c r="C70" s="6"/>
      <c r="D70" s="6"/>
    </row>
    <row r="71" spans="3:4" ht="12.95" customHeight="1" x14ac:dyDescent="0.2">
      <c r="C71" s="6"/>
      <c r="D71" s="6"/>
    </row>
    <row r="72" spans="3:4" ht="12.95" customHeight="1" x14ac:dyDescent="0.2">
      <c r="C72" s="6"/>
      <c r="D72" s="6"/>
    </row>
    <row r="73" spans="3:4" ht="12.95" customHeight="1" x14ac:dyDescent="0.2">
      <c r="C73" s="6"/>
      <c r="D73" s="6"/>
    </row>
    <row r="74" spans="3:4" ht="12.95" customHeight="1" x14ac:dyDescent="0.2">
      <c r="C74" s="6"/>
      <c r="D74" s="6"/>
    </row>
    <row r="75" spans="3:4" ht="12.95" customHeight="1" x14ac:dyDescent="0.2">
      <c r="C75" s="6"/>
      <c r="D75" s="6"/>
    </row>
    <row r="76" spans="3:4" ht="12.95" customHeight="1" x14ac:dyDescent="0.2">
      <c r="C76" s="6"/>
      <c r="D76" s="6"/>
    </row>
    <row r="77" spans="3:4" ht="12.95" customHeight="1" x14ac:dyDescent="0.2">
      <c r="C77" s="6"/>
      <c r="D77" s="6"/>
    </row>
    <row r="78" spans="3:4" ht="12.95" customHeight="1" x14ac:dyDescent="0.2">
      <c r="C78" s="6"/>
      <c r="D78" s="6"/>
    </row>
    <row r="79" spans="3:4" ht="12.95" customHeight="1" x14ac:dyDescent="0.2">
      <c r="C79" s="6"/>
      <c r="D79" s="6"/>
    </row>
    <row r="80" spans="3:4" ht="12.95" customHeight="1" x14ac:dyDescent="0.2">
      <c r="C80" s="6"/>
      <c r="D80" s="6"/>
    </row>
    <row r="81" spans="3:4" ht="12.95" customHeight="1" x14ac:dyDescent="0.2">
      <c r="C81" s="6"/>
      <c r="D81" s="6"/>
    </row>
    <row r="82" spans="3:4" ht="12.95" customHeight="1" x14ac:dyDescent="0.2">
      <c r="C82" s="6"/>
      <c r="D82" s="6"/>
    </row>
    <row r="83" spans="3:4" ht="12.95" customHeight="1" x14ac:dyDescent="0.2">
      <c r="C83" s="6"/>
      <c r="D83" s="6"/>
    </row>
    <row r="84" spans="3:4" ht="12.95" customHeight="1" x14ac:dyDescent="0.2">
      <c r="C84" s="6"/>
      <c r="D84" s="6"/>
    </row>
    <row r="85" spans="3:4" ht="12.95" customHeight="1" x14ac:dyDescent="0.2">
      <c r="C85" s="6"/>
      <c r="D85" s="6"/>
    </row>
    <row r="86" spans="3:4" ht="12.95" customHeight="1" x14ac:dyDescent="0.2">
      <c r="C86" s="6"/>
      <c r="D86" s="6"/>
    </row>
    <row r="87" spans="3:4" ht="12.95" customHeight="1" x14ac:dyDescent="0.2">
      <c r="C87" s="6"/>
      <c r="D87" s="6"/>
    </row>
    <row r="88" spans="3:4" ht="12.95" customHeight="1" x14ac:dyDescent="0.2">
      <c r="C88" s="6"/>
      <c r="D88" s="6"/>
    </row>
    <row r="89" spans="3:4" ht="12.95" customHeight="1" x14ac:dyDescent="0.2">
      <c r="C89" s="6"/>
      <c r="D89" s="6"/>
    </row>
    <row r="90" spans="3:4" ht="12.95" customHeight="1" x14ac:dyDescent="0.2">
      <c r="C90" s="6"/>
      <c r="D90" s="6"/>
    </row>
    <row r="91" spans="3:4" ht="12.95" customHeight="1" x14ac:dyDescent="0.2">
      <c r="C91" s="6"/>
      <c r="D91" s="6"/>
    </row>
    <row r="92" spans="3:4" ht="12.95" customHeight="1" x14ac:dyDescent="0.2">
      <c r="C92" s="6"/>
      <c r="D92" s="6"/>
    </row>
    <row r="93" spans="3:4" ht="12.95" customHeight="1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2024-07-29T08:55:33Z</dcterms:modified>
</cp:coreProperties>
</file>