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A5C2723-C7D2-4353-8BBF-C7750EC45B8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C9" i="1"/>
  <c r="C21" i="1"/>
  <c r="Q21" i="1"/>
  <c r="D9" i="1"/>
  <c r="A21" i="1"/>
  <c r="F16" i="1"/>
  <c r="C17" i="1"/>
  <c r="E21" i="1"/>
  <c r="F21" i="1"/>
  <c r="G21" i="1" s="1"/>
  <c r="I21" i="1" s="1"/>
  <c r="C11" i="1"/>
  <c r="C12" i="1"/>
  <c r="C16" i="1" l="1"/>
  <c r="D18" i="1" s="1"/>
  <c r="C15" i="1"/>
  <c r="O22" i="1"/>
  <c r="O21" i="1"/>
  <c r="F17" i="1"/>
  <c r="F18" i="1" l="1"/>
  <c r="F19" i="1" s="1"/>
  <c r="C18" i="1"/>
</calcChain>
</file>

<file path=xl/sharedStrings.xml><?xml version="1.0" encoding="utf-8"?>
<sst xmlns="http://schemas.openxmlformats.org/spreadsheetml/2006/main" count="50" uniqueCount="47">
  <si>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</si>
  <si>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</si>
  <si>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</si>
  <si>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</si>
  <si>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</si>
  <si>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</si>
  <si>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</si>
  <si>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</si>
  <si>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</si>
  <si>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</si>
  <si>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</si>
  <si>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</si>
  <si>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</si>
  <si>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</si>
  <si>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</si>
  <si>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</si>
  <si>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</si>
  <si>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</si>
  <si>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</si>
  <si>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</si>
  <si>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</si>
  <si>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</si>
  <si>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</si>
  <si>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</si>
  <si>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</si>
  <si>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</si>
  <si>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</si>
  <si>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</si>
  <si>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</si>
  <si>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</si>
  <si>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</si>
  <si>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</si>
  <si>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</si>
  <si>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</si>
  <si>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</si>
  <si>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</si>
  <si>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</si>
  <si>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</si>
  <si>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</si>
  <si>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</si>
  <si>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</si>
  <si>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</si>
  <si>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EB</t>
  </si>
  <si>
    <t>G0445-0903 Oph</t>
  </si>
  <si>
    <t>OEJV 0215</t>
  </si>
  <si>
    <t>II</t>
  </si>
  <si>
    <t>No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</si>
</sst>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72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72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G0445-0903 Oph- O-C Diagr.</a:t>
            </a:r>
          </a:p>
        </c:rich>
      </c:tx>
      <c:layout>
        <c:manualLayout>
          <c:xMode val="edge"/>
          <c:yMode val="edge"/>
          <c:x val="0.38646623717489859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39-4F70-90CD-9015D2E256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39-4F70-90CD-9015D2E256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-5.0100000000384171E-2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39-4F70-90CD-9015D2E256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39-4F70-90CD-9015D2E256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39-4F70-90CD-9015D2E256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39-4F70-90CD-9015D2E256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39-4F70-90CD-9015D2E256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-5.0100000000384171E-2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39-4F70-90CD-9015D2E256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55727.5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439-4F70-90CD-9015D2E25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402888"/>
        <c:axId val="1"/>
      </c:scatterChart>
      <c:valAx>
        <c:axId val="817402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31813178769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02278307586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402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981773539"/>
          <c:y val="0.92215694595061837"/>
          <c:w val="0.71428575826848628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18</xdr:row>
      <xdr:rowOff>95250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0C4DC30-26E7-6EC9-048B-11769E5F3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28515625" customWidth="1"/>
    <col min="18" max="18" width="9.140625" customWidth="1"/>
  </cols>
  <sheetData>
    <row r="1" spans="1:15" ht="20.25" x14ac:dyDescent="0.3">
      <c r="A1" s="1" t="s">
        <v>43</v>
      </c>
      <c r="F1" s="35" t="s">
        <v>43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42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5"/>
      <c r="D7" s="29"/>
    </row>
    <row r="8" spans="1:15" x14ac:dyDescent="0.2">
      <c r="A8" t="s">
        <v>3</v>
      </c>
      <c r="C8" s="45">
        <v>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-8.990175407183916E-7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55726.949900449508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0.99999910098245925</v>
      </c>
      <c r="E16" s="14" t="s">
        <v>30</v>
      </c>
      <c r="F16" s="33">
        <f ca="1">NOW()+15018.5+$C$5/24</f>
        <v>60365.820340972219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60367</v>
      </c>
    </row>
    <row r="18" spans="1:21" ht="14.25" thickTop="1" thickBot="1" x14ac:dyDescent="0.25">
      <c r="A18" s="16" t="s">
        <v>5</v>
      </c>
      <c r="B18" s="10"/>
      <c r="C18" s="19">
        <f ca="1">+C15</f>
        <v>55726.949900449508</v>
      </c>
      <c r="D18" s="20">
        <f ca="1">+C16</f>
        <v>0.99999910098245925</v>
      </c>
      <c r="E18" s="14" t="s">
        <v>36</v>
      </c>
      <c r="F18" s="23">
        <f ca="1">ROUND(2*(F16-$C$15)/$C$16,0)/2+F15</f>
        <v>4640</v>
      </c>
    </row>
    <row r="19" spans="1:21" ht="13.5" thickTop="1" x14ac:dyDescent="0.2">
      <c r="E19" s="14" t="s">
        <v>31</v>
      </c>
      <c r="F19" s="18">
        <f ca="1">+$C$15+$C$16*F18-15018.5-$C$5/24</f>
        <v>45348.841562341455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C21" s="8">
        <f>C$7</f>
        <v>0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-15018.5</v>
      </c>
    </row>
    <row r="22" spans="1:21" x14ac:dyDescent="0.2">
      <c r="A22" s="42" t="s">
        <v>44</v>
      </c>
      <c r="B22" s="43" t="s">
        <v>45</v>
      </c>
      <c r="C22" s="44">
        <v>55727.4499</v>
      </c>
      <c r="D22" s="44">
        <v>1.1999999999999999E-3</v>
      </c>
      <c r="E22">
        <f>+(C22-C$7)/C$8</f>
        <v>55727.4499</v>
      </c>
      <c r="F22">
        <f>ROUND(2*E22,0)/2</f>
        <v>55727.5</v>
      </c>
      <c r="G22">
        <f>+C22-(C$7+F22*C$8)</f>
        <v>-5.0100000000384171E-2</v>
      </c>
      <c r="J22">
        <f>+G22</f>
        <v>-5.0100000000384171E-2</v>
      </c>
      <c r="O22">
        <f ca="1">+C$11+C$12*$F22</f>
        <v>-5.0100000000384171E-2</v>
      </c>
      <c r="Q22" s="2">
        <f>+C22-15018.5</f>
        <v>40708.9499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2024-02-25T06:41:17Z</dcterms:modified>
</cp:coreProperties>
</file>