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2133FEB-D436-46A5-912E-EB739AE5BE9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<sst xmlns="http://schemas.openxmlformats.org/spreadsheetml/2006/main" count="51" uniqueCount="49">
  <si>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</si>
  <si>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</si>
  <si>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</si>
  <si>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</si>
  <si>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</si>
  <si>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</si>
  <si>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</si>
  <si>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</si>
  <si>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</si>
  <si>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</si>
  <si>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</si>
  <si>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</si>
  <si>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</si>
  <si>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</si>
  <si>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</si>
  <si>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</si>
  <si>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</si>
  <si>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</si>
  <si>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</si>
  <si>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</si>
  <si>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</si>
  <si>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</si>
  <si>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</si>
  <si>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</si>
  <si>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</si>
  <si>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</si>
  <si>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</si>
  <si>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</si>
  <si>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</si>
  <si>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</si>
  <si>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</si>
  <si>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</si>
  <si>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</si>
  <si>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</si>
  <si>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</si>
  <si>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</si>
  <si>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</si>
  <si>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</si>
  <si>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</si>
  <si>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</si>
  <si>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</si>
  <si>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</si>
  <si>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V0760 Oph / GSC 0995-0637</t>
  </si>
  <si>
    <t>G0995-0637</t>
  </si>
  <si>
    <t>E/SD</t>
  </si>
  <si>
    <t>Malkov</t>
  </si>
  <si>
    <t>IBVS 6007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</si>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</sst>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V0760 Oph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6B-41EB-9475-77CA686D53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8.901000000332715E-2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6B-41EB-9475-77CA686D53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6B-41EB-9475-77CA686D53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6B-41EB-9475-77CA686D53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6B-41EB-9475-77CA686D53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6B-41EB-9475-77CA686D53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6B-41EB-9475-77CA686D53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8.901000000332715E-2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6B-41EB-9475-77CA686D53F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6B-41EB-9475-77CA686D5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622352"/>
        <c:axId val="1"/>
      </c:scatterChart>
      <c:valAx>
        <c:axId val="7026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262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248120300751881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30447B8-EC7E-331B-22C6-4B3C61770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30"/>
      <c r="F1" t="s">
        <v>43</v>
      </c>
    </row>
    <row r="2" spans="1:7" x14ac:dyDescent="0.2">
      <c r="A2" t="s">
        <v>24</v>
      </c>
      <c r="B2" t="s">
        <v>44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36757.58</v>
      </c>
      <c r="D4" s="9">
        <v>4.3430999999999997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36757.58</v>
      </c>
      <c r="D7" s="31" t="s">
        <v>45</v>
      </c>
    </row>
    <row r="8" spans="1:7" x14ac:dyDescent="0.2">
      <c r="A8" t="s">
        <v>3</v>
      </c>
      <c r="C8" s="34">
        <v>4.3430999999999997</v>
      </c>
      <c r="D8" s="31" t="s">
        <v>45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2.1132478633268555E-5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60368.705324074072</v>
      </c>
    </row>
    <row r="15" spans="1:7" x14ac:dyDescent="0.2">
      <c r="A15" s="14" t="s">
        <v>17</v>
      </c>
      <c r="B15" s="12"/>
      <c r="C15" s="15">
        <f ca="1">(C7+C11)+(C8+C12)*INT(MAX(F21:F3533))</f>
        <v>55050.80621000001</v>
      </c>
      <c r="D15" s="16" t="s">
        <v>40</v>
      </c>
      <c r="E15" s="17">
        <f ca="1">ROUND(2*(E14-$C$7)/$C$8,0)/2+E13</f>
        <v>5437.5</v>
      </c>
    </row>
    <row r="16" spans="1:7" x14ac:dyDescent="0.2">
      <c r="A16" s="18" t="s">
        <v>4</v>
      </c>
      <c r="B16" s="12"/>
      <c r="C16" s="19">
        <f ca="1">+C8+C12</f>
        <v>4.3431211324786334</v>
      </c>
      <c r="D16" s="16" t="s">
        <v>33</v>
      </c>
      <c r="E16" s="26">
        <f ca="1">ROUND(2*(E14-$C$15)/$C$16,0)/2+E13</f>
        <v>1225.5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45355.196991185912</v>
      </c>
    </row>
    <row r="18" spans="1:18" ht="14.25" thickTop="1" thickBot="1" x14ac:dyDescent="0.25">
      <c r="A18" s="18" t="s">
        <v>5</v>
      </c>
      <c r="B18" s="12"/>
      <c r="C18" s="21">
        <f ca="1">+C15</f>
        <v>55050.80621000001</v>
      </c>
      <c r="D18" s="22">
        <f ca="1">+C16</f>
        <v>4.3431211324786334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38</v>
      </c>
    </row>
    <row r="21" spans="1:18" x14ac:dyDescent="0.2">
      <c r="A21" s="31" t="s">
        <v>41</v>
      </c>
      <c r="C21" s="10">
        <f>C4</f>
        <v>36757.58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21739.08</v>
      </c>
    </row>
    <row r="22" spans="1:18" x14ac:dyDescent="0.2">
      <c r="A22" s="32" t="s">
        <v>46</v>
      </c>
      <c r="B22" s="33" t="s">
        <v>47</v>
      </c>
      <c r="C22" s="32">
        <v>55050.806210000002</v>
      </c>
      <c r="D22" s="32">
        <v>8.0000000000000007E-5</v>
      </c>
      <c r="E22">
        <f>+(C22-C$7)/C$8</f>
        <v>4212.0204945776059</v>
      </c>
      <c r="F22">
        <f>ROUND(2*E22,0)/2</f>
        <v>4212</v>
      </c>
      <c r="G22">
        <f>+C22-(C$7+F22*C$8)</f>
        <v>8.901000000332715E-2</v>
      </c>
      <c r="I22">
        <f>+G22</f>
        <v>8.901000000332715E-2</v>
      </c>
      <c r="O22">
        <f ca="1">+C$11+C$12*$F22</f>
        <v>8.901000000332715E-2</v>
      </c>
      <c r="Q22" s="2">
        <f>+C22-15018.5</f>
        <v>40032.306210000002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2024-02-28T03:55:40Z</dcterms:modified>
</cp:coreProperties>
</file>