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BA0172-1D5E-43C9-BA39-83F1252AD4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3" i="1"/>
  <c r="G11" i="1"/>
  <c r="F11" i="1"/>
  <c r="E14" i="1"/>
  <c r="E15" i="1" s="1"/>
  <c r="C17" i="1"/>
  <c r="C7" i="1"/>
  <c r="E21" i="1"/>
  <c r="F21" i="1"/>
  <c r="C8" i="1"/>
  <c r="Q32" i="1"/>
  <c r="E31" i="1"/>
  <c r="F31" i="1"/>
  <c r="G31" i="1"/>
  <c r="H31" i="1"/>
  <c r="E23" i="1"/>
  <c r="F23" i="1"/>
  <c r="E28" i="1"/>
  <c r="F28" i="1"/>
  <c r="G22" i="1"/>
  <c r="H22" i="1"/>
  <c r="E32" i="1"/>
  <c r="F32" i="1"/>
  <c r="G32" i="1"/>
  <c r="H32" i="1"/>
  <c r="G27" i="1"/>
  <c r="H27" i="1"/>
  <c r="E25" i="1"/>
  <c r="F25" i="1"/>
  <c r="G25" i="1"/>
  <c r="H25" i="1"/>
  <c r="G33" i="1"/>
  <c r="I33" i="1"/>
  <c r="E30" i="1"/>
  <c r="F30" i="1"/>
  <c r="G30" i="1"/>
  <c r="H30" i="1"/>
  <c r="G24" i="1"/>
  <c r="H24" i="1"/>
  <c r="E22" i="1"/>
  <c r="F22" i="1"/>
  <c r="E27" i="1"/>
  <c r="F27" i="1"/>
  <c r="E33" i="1"/>
  <c r="F33" i="1"/>
  <c r="G26" i="1"/>
  <c r="H26" i="1"/>
  <c r="E24" i="1"/>
  <c r="F24" i="1"/>
  <c r="G21" i="1"/>
  <c r="E29" i="1"/>
  <c r="F29" i="1"/>
  <c r="G29" i="1"/>
  <c r="H29" i="1"/>
  <c r="G23" i="1"/>
  <c r="H23" i="1"/>
  <c r="G28" i="1"/>
  <c r="H28" i="1"/>
  <c r="E26" i="1"/>
  <c r="F26" i="1"/>
  <c r="H21" i="1"/>
  <c r="C12" i="1"/>
  <c r="C16" i="1" l="1"/>
  <c r="D18" i="1" s="1"/>
  <c r="C11" i="1"/>
  <c r="O24" i="1" l="1"/>
  <c r="O33" i="1"/>
  <c r="O25" i="1"/>
  <c r="O29" i="1"/>
  <c r="C15" i="1"/>
  <c r="O30" i="1"/>
  <c r="O21" i="1"/>
  <c r="O28" i="1"/>
  <c r="O32" i="1"/>
  <c r="O23" i="1"/>
  <c r="O27" i="1"/>
  <c r="O22" i="1"/>
  <c r="O26" i="1"/>
  <c r="O31" i="1"/>
  <c r="C18" i="1" l="1"/>
  <c r="E16" i="1"/>
  <c r="E17" i="1" s="1"/>
</calcChain>
</file>

<file path=xl/sharedStrings.xml><?xml version="1.0" encoding="utf-8"?>
<sst xmlns="http://schemas.openxmlformats.org/spreadsheetml/2006/main" count="81" uniqueCount="49">
  <si>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</si>
  <si>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</si>
  <si>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</si>
  <si>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</si>
  <si>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</si>
  <si>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</si>
  <si>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</si>
  <si>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</si>
  <si>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</si>
  <si>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</si>
  <si>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</si>
  <si>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</si>
  <si>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</si>
  <si>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</si>
  <si>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</si>
  <si>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</si>
  <si>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</si>
  <si>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</si>
  <si>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</si>
  <si>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</si>
  <si>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</si>
  <si>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</si>
  <si>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</si>
  <si>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</si>
  <si>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</si>
  <si>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</si>
  <si>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</si>
  <si>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</si>
  <si>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</si>
  <si>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</si>
  <si>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</si>
  <si>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</si>
  <si>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</si>
  <si>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</si>
  <si>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</si>
  <si>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</si>
  <si>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V2394 Oph / GSC 6799-0309</t>
  </si>
  <si>
    <t>EW</t>
  </si>
  <si>
    <t>J.M. Kreiner, 2004, Acta Astronomica, vol. 54, pp 207-210.</t>
  </si>
  <si>
    <t>Kreiner Eph.</t>
  </si>
  <si>
    <t>IBVS 5843</t>
  </si>
  <si>
    <t>II</t>
  </si>
  <si>
    <t>Add cycle</t>
  </si>
  <si>
    <t>Old Cycle</t>
  </si>
  <si>
    <t>IBVS 4405</t>
  </si>
  <si>
    <t>I</t>
  </si>
  <si>
    <t>PE</t>
  </si>
  <si>
    <t>IBVS 5997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</si>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</sst>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13" fillId="0" borderId="0" xfId="0" applyFont="1">
      <alignment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V2394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-3.7188000002061017E-2</c:v>
                </c:pt>
                <c:pt idx="1">
                  <c:v>-3.6432000000786502E-2</c:v>
                </c:pt>
                <c:pt idx="2">
                  <c:v>-2.2080000009736978E-2</c:v>
                </c:pt>
                <c:pt idx="3">
                  <c:v>-3.5848000006808434E-2</c:v>
                </c:pt>
                <c:pt idx="4">
                  <c:v>-3.0948000006901566E-2</c:v>
                </c:pt>
                <c:pt idx="5">
                  <c:v>-2.4708000004466157E-2</c:v>
                </c:pt>
                <c:pt idx="6">
                  <c:v>-4.1384000003745314E-2</c:v>
                </c:pt>
                <c:pt idx="7">
                  <c:v>-3.1184000006760471E-2</c:v>
                </c:pt>
                <c:pt idx="8">
                  <c:v>-2.7404000000387896E-2</c:v>
                </c:pt>
                <c:pt idx="9">
                  <c:v>-3.8592000004427973E-2</c:v>
                </c:pt>
                <c:pt idx="10">
                  <c:v>-2.4892000008549076E-2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78-461B-996E-0198AB4DA8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2">
                  <c:v>1.4331999991554767E-2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78-461B-996E-0198AB4DA8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8-461B-996E-0198AB4DA8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78-461B-996E-0198AB4DA8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78-461B-996E-0198AB4DA8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78-461B-996E-0198AB4DA8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1.5E-3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78-461B-996E-0198AB4DA8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-7293</c:v>
                </c:pt>
                <c:pt idx="1">
                  <c:v>-7271</c:v>
                </c:pt>
                <c:pt idx="2">
                  <c:v>-6772</c:v>
                </c:pt>
                <c:pt idx="3">
                  <c:v>-6738</c:v>
                </c:pt>
                <c:pt idx="4">
                  <c:v>-6738</c:v>
                </c:pt>
                <c:pt idx="5">
                  <c:v>-6733</c:v>
                </c:pt>
                <c:pt idx="6">
                  <c:v>-5545</c:v>
                </c:pt>
                <c:pt idx="7">
                  <c:v>-5545</c:v>
                </c:pt>
                <c:pt idx="8">
                  <c:v>-5535</c:v>
                </c:pt>
                <c:pt idx="9">
                  <c:v>-5491</c:v>
                </c:pt>
                <c:pt idx="10">
                  <c:v>-5491</c:v>
                </c:pt>
                <c:pt idx="11">
                  <c:v>0.5</c:v>
                </c:pt>
                <c:pt idx="12">
                  <c:v>3697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-3.6098929102075558E-2</c:v>
                </c:pt>
                <c:pt idx="1">
                  <c:v>-3.5999282447497699E-2</c:v>
                </c:pt>
                <c:pt idx="2">
                  <c:v>-3.3739115145936131E-2</c:v>
                </c:pt>
                <c:pt idx="3">
                  <c:v>-3.3585115770679436E-2</c:v>
                </c:pt>
                <c:pt idx="4">
                  <c:v>-3.3585115770679436E-2</c:v>
                </c:pt>
                <c:pt idx="5">
                  <c:v>-3.3562468803729914E-2</c:v>
                </c:pt>
                <c:pt idx="6">
                  <c:v>-2.8181549456525231E-2</c:v>
                </c:pt>
                <c:pt idx="7">
                  <c:v>-2.8181549456525231E-2</c:v>
                </c:pt>
                <c:pt idx="8">
                  <c:v>-2.8136255522626202E-2</c:v>
                </c:pt>
                <c:pt idx="9">
                  <c:v>-2.7936962213470473E-2</c:v>
                </c:pt>
                <c:pt idx="10">
                  <c:v>-2.7936962213470473E-2</c:v>
                </c:pt>
                <c:pt idx="11">
                  <c:v>-3.0637984128185137E-3</c:v>
                </c:pt>
                <c:pt idx="12">
                  <c:v>1.367910425295768E-2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78-461B-996E-0198AB4DA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52680"/>
        <c:axId val="1"/>
      </c:scatterChart>
      <c:valAx>
        <c:axId val="53765268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5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345864661654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90B21A6-EB17-2396-6F90-1D6D59DC1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23</v>
      </c>
      <c r="B2" t="s">
        <v>37</v>
      </c>
      <c r="C2" s="3"/>
      <c r="D2" s="3"/>
    </row>
    <row r="3" spans="1:7" ht="13.5" thickBot="1" x14ac:dyDescent="0.25">
      <c r="C3" s="32"/>
    </row>
    <row r="4" spans="1:7" ht="14.25" thickTop="1" thickBot="1" x14ac:dyDescent="0.25">
      <c r="A4" s="5" t="s">
        <v>39</v>
      </c>
      <c r="C4" s="8">
        <v>53511.366824000004</v>
      </c>
      <c r="D4" s="9">
        <v>0.58935199999999999</v>
      </c>
    </row>
    <row r="5" spans="1:7" ht="13.5" thickTop="1" x14ac:dyDescent="0.2">
      <c r="D5" s="29" t="s">
        <v>38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53511.366824000004</v>
      </c>
    </row>
    <row r="8" spans="1:7" x14ac:dyDescent="0.2">
      <c r="A8" t="s">
        <v>2</v>
      </c>
      <c r="C8">
        <f>+D4</f>
        <v>0.58935199999999999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-3.0660631095134651E-3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4.5293933899029336E-6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16" t="s">
        <v>42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60368.734516550925</v>
      </c>
    </row>
    <row r="15" spans="1:7" x14ac:dyDescent="0.2">
      <c r="A15" s="14" t="s">
        <v>16</v>
      </c>
      <c r="B15" s="12"/>
      <c r="C15" s="15">
        <f ca="1">(C7+C11)+(C8+C12)*INT(MAX(F21:F3533))</f>
        <v>55690.21484710426</v>
      </c>
      <c r="D15" s="16" t="s">
        <v>43</v>
      </c>
      <c r="E15" s="17">
        <f ca="1">ROUND(2*(E14-$C$7)/$C$8,0)/2+E13</f>
        <v>11636.5</v>
      </c>
    </row>
    <row r="16" spans="1:7" x14ac:dyDescent="0.2">
      <c r="A16" s="18" t="s">
        <v>3</v>
      </c>
      <c r="B16" s="12"/>
      <c r="C16" s="19">
        <f ca="1">+C8+C12</f>
        <v>0.58935652939338989</v>
      </c>
      <c r="D16" s="16" t="s">
        <v>32</v>
      </c>
      <c r="E16" s="26">
        <f ca="1">ROUND(2*(E14-$C$15)/$C$16,0)/2+E13</f>
        <v>7939.5</v>
      </c>
    </row>
    <row r="17" spans="1:17" ht="13.5" thickBot="1" x14ac:dyDescent="0.25">
      <c r="A17" s="16" t="s">
        <v>28</v>
      </c>
      <c r="B17" s="12"/>
      <c r="C17" s="12">
        <f>COUNT(C21:C2191)</f>
        <v>13</v>
      </c>
      <c r="D17" s="16" t="s">
        <v>33</v>
      </c>
      <c r="E17" s="20">
        <f ca="1">+$C$15+$C$16*E16-15018.5-$C$9/24</f>
        <v>45351.306845556413</v>
      </c>
    </row>
    <row r="18" spans="1:17" ht="14.25" thickTop="1" thickBot="1" x14ac:dyDescent="0.25">
      <c r="A18" s="18" t="s">
        <v>4</v>
      </c>
      <c r="B18" s="12"/>
      <c r="C18" s="21">
        <f ca="1">+C15</f>
        <v>55690.21484710426</v>
      </c>
      <c r="D18" s="22">
        <f ca="1">+C16</f>
        <v>0.58935652939338989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46</v>
      </c>
      <c r="I20" s="7" t="s">
        <v>48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33" t="s">
        <v>44</v>
      </c>
      <c r="B21" s="34" t="s">
        <v>45</v>
      </c>
      <c r="C21" s="33">
        <v>49213.1855</v>
      </c>
      <c r="D21" s="33" t="s">
        <v>46</v>
      </c>
      <c r="E21">
        <f t="shared" ref="E21:E33" si="0">+(C21-C$7)/C$8</f>
        <v>-7293.0630998113265</v>
      </c>
      <c r="F21">
        <f t="shared" ref="F21:F33" si="1">ROUND(2*E21,0)/2</f>
        <v>-7293</v>
      </c>
      <c r="G21">
        <f t="shared" ref="G21:G33" si="2">+C21-(C$7+F21*C$8)</f>
        <v>-3.7188000002061017E-2</v>
      </c>
      <c r="H21">
        <f t="shared" ref="H21:H33" si="3">+G21</f>
        <v>-3.7188000002061017E-2</v>
      </c>
      <c r="O21">
        <f t="shared" ref="O21:O33" ca="1" si="4">+C$11+C$12*$F21</f>
        <v>-3.6098929102075558E-2</v>
      </c>
      <c r="Q21" s="2">
        <f t="shared" ref="Q21:Q33" si="5">+C21-15018.5</f>
        <v>34194.6855</v>
      </c>
    </row>
    <row r="22" spans="1:17" x14ac:dyDescent="0.2">
      <c r="A22" s="33" t="s">
        <v>44</v>
      </c>
      <c r="B22" s="34" t="s">
        <v>45</v>
      </c>
      <c r="C22" s="33">
        <v>49226.152000000002</v>
      </c>
      <c r="D22" s="33" t="s">
        <v>46</v>
      </c>
      <c r="E22">
        <f t="shared" si="0"/>
        <v>-7271.0618170465232</v>
      </c>
      <c r="F22">
        <f t="shared" si="1"/>
        <v>-7271</v>
      </c>
      <c r="G22">
        <f t="shared" si="2"/>
        <v>-3.6432000000786502E-2</v>
      </c>
      <c r="H22">
        <f t="shared" si="3"/>
        <v>-3.6432000000786502E-2</v>
      </c>
      <c r="O22">
        <f t="shared" ca="1" si="4"/>
        <v>-3.5999282447497699E-2</v>
      </c>
      <c r="Q22" s="2">
        <f t="shared" si="5"/>
        <v>34207.652000000002</v>
      </c>
    </row>
    <row r="23" spans="1:17" x14ac:dyDescent="0.2">
      <c r="A23" s="33" t="s">
        <v>44</v>
      </c>
      <c r="B23" s="34" t="s">
        <v>45</v>
      </c>
      <c r="C23" s="33">
        <v>49520.252999999997</v>
      </c>
      <c r="D23" s="33" t="s">
        <v>46</v>
      </c>
      <c r="E23">
        <f t="shared" si="0"/>
        <v>-6772.037464876691</v>
      </c>
      <c r="F23">
        <f t="shared" si="1"/>
        <v>-6772</v>
      </c>
      <c r="G23">
        <f t="shared" si="2"/>
        <v>-2.2080000009736978E-2</v>
      </c>
      <c r="H23">
        <f t="shared" si="3"/>
        <v>-2.2080000009736978E-2</v>
      </c>
      <c r="O23">
        <f t="shared" ca="1" si="4"/>
        <v>-3.3739115145936131E-2</v>
      </c>
      <c r="Q23" s="2">
        <f t="shared" si="5"/>
        <v>34501.752999999997</v>
      </c>
    </row>
    <row r="24" spans="1:17" x14ac:dyDescent="0.2">
      <c r="A24" s="33" t="s">
        <v>44</v>
      </c>
      <c r="B24" s="34" t="s">
        <v>45</v>
      </c>
      <c r="C24" s="33">
        <v>49540.277199999997</v>
      </c>
      <c r="D24" s="33" t="s">
        <v>46</v>
      </c>
      <c r="E24">
        <f t="shared" si="0"/>
        <v>-6738.0608261276921</v>
      </c>
      <c r="F24">
        <f t="shared" si="1"/>
        <v>-6738</v>
      </c>
      <c r="G24">
        <f t="shared" si="2"/>
        <v>-3.5848000006808434E-2</v>
      </c>
      <c r="H24">
        <f t="shared" si="3"/>
        <v>-3.5848000006808434E-2</v>
      </c>
      <c r="O24">
        <f t="shared" ca="1" si="4"/>
        <v>-3.3585115770679436E-2</v>
      </c>
      <c r="Q24" s="2">
        <f t="shared" si="5"/>
        <v>34521.777199999997</v>
      </c>
    </row>
    <row r="25" spans="1:17" x14ac:dyDescent="0.2">
      <c r="A25" s="33" t="s">
        <v>44</v>
      </c>
      <c r="B25" s="34" t="s">
        <v>45</v>
      </c>
      <c r="C25" s="33">
        <v>49540.282099999997</v>
      </c>
      <c r="D25" s="33" t="s">
        <v>46</v>
      </c>
      <c r="E25">
        <f t="shared" si="0"/>
        <v>-6738.0525119114</v>
      </c>
      <c r="F25">
        <f t="shared" si="1"/>
        <v>-6738</v>
      </c>
      <c r="G25">
        <f t="shared" si="2"/>
        <v>-3.0948000006901566E-2</v>
      </c>
      <c r="H25">
        <f t="shared" si="3"/>
        <v>-3.0948000006901566E-2</v>
      </c>
      <c r="O25">
        <f t="shared" ca="1" si="4"/>
        <v>-3.3585115770679436E-2</v>
      </c>
      <c r="Q25" s="2">
        <f t="shared" si="5"/>
        <v>34521.782099999997</v>
      </c>
    </row>
    <row r="26" spans="1:17" x14ac:dyDescent="0.2">
      <c r="A26" s="33" t="s">
        <v>44</v>
      </c>
      <c r="B26" s="34" t="s">
        <v>45</v>
      </c>
      <c r="C26" s="33">
        <v>49543.235099999998</v>
      </c>
      <c r="D26" s="33" t="s">
        <v>46</v>
      </c>
      <c r="E26">
        <f t="shared" si="0"/>
        <v>-6733.041924011467</v>
      </c>
      <c r="F26">
        <f t="shared" si="1"/>
        <v>-6733</v>
      </c>
      <c r="G26">
        <f t="shared" si="2"/>
        <v>-2.4708000004466157E-2</v>
      </c>
      <c r="H26">
        <f t="shared" si="3"/>
        <v>-2.4708000004466157E-2</v>
      </c>
      <c r="O26">
        <f t="shared" ca="1" si="4"/>
        <v>-3.3562468803729914E-2</v>
      </c>
      <c r="Q26" s="2">
        <f t="shared" si="5"/>
        <v>34524.735099999998</v>
      </c>
    </row>
    <row r="27" spans="1:17" x14ac:dyDescent="0.2">
      <c r="A27" s="33" t="s">
        <v>44</v>
      </c>
      <c r="B27" s="34" t="s">
        <v>45</v>
      </c>
      <c r="C27" s="33">
        <v>50243.368600000002</v>
      </c>
      <c r="D27" s="33" t="s">
        <v>46</v>
      </c>
      <c r="E27">
        <f t="shared" si="0"/>
        <v>-5545.0702194953146</v>
      </c>
      <c r="F27">
        <f t="shared" si="1"/>
        <v>-5545</v>
      </c>
      <c r="G27">
        <f t="shared" si="2"/>
        <v>-4.1384000003745314E-2</v>
      </c>
      <c r="H27">
        <f t="shared" si="3"/>
        <v>-4.1384000003745314E-2</v>
      </c>
      <c r="O27">
        <f t="shared" ca="1" si="4"/>
        <v>-2.8181549456525231E-2</v>
      </c>
      <c r="Q27" s="2">
        <f t="shared" si="5"/>
        <v>35224.868600000002</v>
      </c>
    </row>
    <row r="28" spans="1:17" x14ac:dyDescent="0.2">
      <c r="A28" s="33" t="s">
        <v>44</v>
      </c>
      <c r="B28" s="34" t="s">
        <v>45</v>
      </c>
      <c r="C28" s="33">
        <v>50243.378799999999</v>
      </c>
      <c r="D28" s="33" t="s">
        <v>46</v>
      </c>
      <c r="E28">
        <f t="shared" si="0"/>
        <v>-5545.0529123512024</v>
      </c>
      <c r="F28">
        <f t="shared" si="1"/>
        <v>-5545</v>
      </c>
      <c r="G28">
        <f t="shared" si="2"/>
        <v>-3.1184000006760471E-2</v>
      </c>
      <c r="H28">
        <f t="shared" si="3"/>
        <v>-3.1184000006760471E-2</v>
      </c>
      <c r="O28">
        <f t="shared" ca="1" si="4"/>
        <v>-2.8181549456525231E-2</v>
      </c>
      <c r="Q28" s="2">
        <f t="shared" si="5"/>
        <v>35224.878799999999</v>
      </c>
    </row>
    <row r="29" spans="1:17" x14ac:dyDescent="0.2">
      <c r="A29" s="33" t="s">
        <v>44</v>
      </c>
      <c r="B29" s="34" t="s">
        <v>45</v>
      </c>
      <c r="C29" s="33">
        <v>50249.276100000003</v>
      </c>
      <c r="D29" s="33" t="s">
        <v>46</v>
      </c>
      <c r="E29">
        <f t="shared" si="0"/>
        <v>-5535.0464985271983</v>
      </c>
      <c r="F29">
        <f t="shared" si="1"/>
        <v>-5535</v>
      </c>
      <c r="G29">
        <f t="shared" si="2"/>
        <v>-2.7404000000387896E-2</v>
      </c>
      <c r="H29">
        <f t="shared" si="3"/>
        <v>-2.7404000000387896E-2</v>
      </c>
      <c r="O29">
        <f t="shared" ca="1" si="4"/>
        <v>-2.8136255522626202E-2</v>
      </c>
      <c r="Q29" s="2">
        <f t="shared" si="5"/>
        <v>35230.776100000003</v>
      </c>
    </row>
    <row r="30" spans="1:17" x14ac:dyDescent="0.2">
      <c r="A30" s="33" t="s">
        <v>44</v>
      </c>
      <c r="B30" s="34" t="s">
        <v>45</v>
      </c>
      <c r="C30" s="33">
        <v>50275.196400000001</v>
      </c>
      <c r="D30" s="33" t="s">
        <v>46</v>
      </c>
      <c r="E30">
        <f t="shared" si="0"/>
        <v>-5491.0654820888085</v>
      </c>
      <c r="F30">
        <f t="shared" si="1"/>
        <v>-5491</v>
      </c>
      <c r="G30">
        <f t="shared" si="2"/>
        <v>-3.8592000004427973E-2</v>
      </c>
      <c r="H30">
        <f t="shared" si="3"/>
        <v>-3.8592000004427973E-2</v>
      </c>
      <c r="O30">
        <f t="shared" ca="1" si="4"/>
        <v>-2.7936962213470473E-2</v>
      </c>
      <c r="Q30" s="2">
        <f t="shared" si="5"/>
        <v>35256.696400000001</v>
      </c>
    </row>
    <row r="31" spans="1:17" x14ac:dyDescent="0.2">
      <c r="A31" s="33" t="s">
        <v>44</v>
      </c>
      <c r="B31" s="34" t="s">
        <v>45</v>
      </c>
      <c r="C31" s="33">
        <v>50275.210099999997</v>
      </c>
      <c r="D31" s="33" t="s">
        <v>46</v>
      </c>
      <c r="E31">
        <f t="shared" si="0"/>
        <v>-5491.0422362187755</v>
      </c>
      <c r="F31">
        <f t="shared" si="1"/>
        <v>-5491</v>
      </c>
      <c r="G31">
        <f t="shared" si="2"/>
        <v>-2.4892000008549076E-2</v>
      </c>
      <c r="H31">
        <f t="shared" si="3"/>
        <v>-2.4892000008549076E-2</v>
      </c>
      <c r="O31">
        <f t="shared" ca="1" si="4"/>
        <v>-2.7936962213470473E-2</v>
      </c>
      <c r="Q31" s="2">
        <f t="shared" si="5"/>
        <v>35256.710099999997</v>
      </c>
    </row>
    <row r="32" spans="1:17" x14ac:dyDescent="0.2">
      <c r="A32" s="30" t="s">
        <v>40</v>
      </c>
      <c r="B32" s="31" t="s">
        <v>41</v>
      </c>
      <c r="C32" s="32">
        <v>53511.661500000002</v>
      </c>
      <c r="D32" s="32">
        <v>1.5E-3</v>
      </c>
      <c r="E32">
        <f t="shared" si="0"/>
        <v>0.49999999999611022</v>
      </c>
      <c r="F32">
        <f t="shared" si="1"/>
        <v>0.5</v>
      </c>
      <c r="G32">
        <f t="shared" si="2"/>
        <v>0</v>
      </c>
      <c r="H32">
        <f t="shared" si="3"/>
        <v>0</v>
      </c>
      <c r="O32">
        <f t="shared" ca="1" si="4"/>
        <v>-3.0637984128185137E-3</v>
      </c>
      <c r="Q32" s="2">
        <f t="shared" si="5"/>
        <v>38493.161500000002</v>
      </c>
    </row>
    <row r="33" spans="1:17" x14ac:dyDescent="0.2">
      <c r="A33" s="33" t="s">
        <v>47</v>
      </c>
      <c r="B33" s="34" t="s">
        <v>45</v>
      </c>
      <c r="C33" s="33">
        <v>55690.215499999998</v>
      </c>
      <c r="D33" s="33">
        <v>1E-3</v>
      </c>
      <c r="E33">
        <f t="shared" si="0"/>
        <v>3697.0243182342542</v>
      </c>
      <c r="F33">
        <f t="shared" si="1"/>
        <v>3697</v>
      </c>
      <c r="G33">
        <f t="shared" si="2"/>
        <v>1.4331999991554767E-2</v>
      </c>
      <c r="I33">
        <f>+G33</f>
        <v>1.4331999991554767E-2</v>
      </c>
      <c r="O33">
        <f t="shared" ca="1" si="4"/>
        <v>1.367910425295768E-2</v>
      </c>
      <c r="Q33" s="2">
        <f t="shared" si="5"/>
        <v>40671.715499999998</v>
      </c>
    </row>
    <row r="34" spans="1:17" x14ac:dyDescent="0.2">
      <c r="C34" s="10"/>
      <c r="D34" s="10"/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2024-02-28T04:37:42Z</dcterms:modified>
</cp:coreProperties>
</file>