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B9D44CD-2AF1-44AB-86C4-2799502F27F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/>
  <c r="G25" i="1"/>
  <c r="K25" i="1"/>
  <c r="D9" i="1"/>
  <c r="C9" i="1"/>
  <c r="C21" i="1"/>
  <c r="G21" i="1"/>
  <c r="K21" i="1"/>
  <c r="E21" i="1"/>
  <c r="F21" i="1"/>
  <c r="E22" i="1"/>
  <c r="F22" i="1"/>
  <c r="G22" i="1"/>
  <c r="K22" i="1"/>
  <c r="E23" i="1"/>
  <c r="F23" i="1"/>
  <c r="G23" i="1"/>
  <c r="K23" i="1"/>
  <c r="E24" i="1"/>
  <c r="F24" i="1"/>
  <c r="G24" i="1"/>
  <c r="K24" i="1"/>
  <c r="Q25" i="1"/>
  <c r="Q24" i="1"/>
  <c r="Q23" i="1"/>
  <c r="Q22" i="1"/>
  <c r="F16" i="1"/>
  <c r="C17" i="1"/>
  <c r="Q21" i="1"/>
  <c r="C11" i="1"/>
  <c r="C12" i="1"/>
  <c r="C16" i="1" l="1"/>
  <c r="D18" i="1" s="1"/>
  <c r="C15" i="1"/>
  <c r="F18" i="1" s="1"/>
  <c r="O25" i="1"/>
  <c r="O23" i="1"/>
  <c r="O24" i="1"/>
  <c r="O22" i="1"/>
  <c r="O21" i="1"/>
  <c r="F17" i="1"/>
  <c r="F19" i="1" l="1"/>
  <c r="C18" i="1"/>
</calcChain>
</file>

<file path=xl/sharedStrings.xml><?xml version="1.0" encoding="utf-8"?>
<sst xmlns="http://schemas.openxmlformats.org/spreadsheetml/2006/main" count="56" uniqueCount="51">
  <si>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</si>
  <si>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</si>
  <si>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</si>
  <si>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</si>
  <si>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</si>
  <si>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</si>
  <si>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</si>
  <si>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</si>
  <si>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</si>
  <si>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</si>
  <si>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</si>
  <si>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</si>
  <si>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</si>
  <si>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</si>
  <si>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</si>
  <si>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</si>
  <si>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</si>
  <si>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</si>
  <si>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</si>
  <si>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</si>
  <si>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</si>
  <si>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</si>
  <si>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</si>
  <si>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</si>
  <si>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</si>
  <si>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</si>
  <si>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</si>
  <si>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</si>
  <si>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</si>
  <si>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</si>
  <si>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</si>
  <si>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</si>
  <si>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</si>
  <si>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</si>
  <si>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</si>
  <si>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</si>
  <si>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</si>
  <si>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</si>
  <si>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</si>
  <si>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V2563 Oph / GSC 0430-1613</t>
  </si>
  <si>
    <t>EW</t>
  </si>
  <si>
    <t>IBVS 5992</t>
  </si>
  <si>
    <t>II</t>
  </si>
  <si>
    <t>IBVS 6029</t>
  </si>
  <si>
    <t>I</t>
  </si>
  <si>
    <t>IBVS 6157</t>
  </si>
  <si>
    <t>OEJV 0179</t>
  </si>
  <si>
    <t>pg</t>
  </si>
  <si>
    <t>vis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</si>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</sst>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30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4" applyNumberFormat="0" applyFill="0" applyAlignment="0" applyProtection="0"/>
    <xf numFmtId="0" fontId="26" fillId="22" borderId="0" applyNumberFormat="0" applyBorder="0" applyAlignment="0" applyProtection="0"/>
    <xf numFmtId="0" fontId="16" fillId="0" borderId="0"/>
    <xf numFmtId="0" fontId="16" fillId="23" borderId="5" applyNumberFormat="0" applyFont="0" applyAlignment="0" applyProtection="0"/>
    <xf numFmtId="0" fontId="27" fillId="20" borderId="6" applyNumberFormat="0" applyAlignment="0" applyProtection="0"/>
    <xf numFmtId="0" fontId="28" fillId="0" borderId="0" applyNumberFormat="0" applyFill="0" applyBorder="0" applyAlignment="0" applyProtection="0"/>
    <xf numFmtId="0" fontId="30" fillId="0" borderId="7" applyNumberFormat="0" applyFont="0" applyFill="0" applyAlignment="0" applyProtection="0"/>
    <xf numFmtId="0" fontId="29" fillId="0" borderId="0" applyNumberFormat="0" applyFill="0" applyBorder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41" applyFont="1" applyAlignment="1">
      <alignment horizontal="left" vertical="center"/>
    </xf>
    <xf numFmtId="0" fontId="15" fillId="0" borderId="0" xfId="4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5" fillId="0" borderId="0" xfId="0" applyFont="1" applyAlignment="1">
      <alignment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V2563 Oph - O-C Diagr.</a:t>
            </a:r>
          </a:p>
        </c:rich>
      </c:tx>
      <c:layout>
        <c:manualLayout>
          <c:xMode val="edge"/>
          <c:yMode val="edge"/>
          <c:x val="0.3654135338345864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2.3E-3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2.3E-3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5668</c:v>
                </c:pt>
                <c:pt idx="2">
                  <c:v>6597.5</c:v>
                </c:pt>
                <c:pt idx="3">
                  <c:v>9645</c:v>
                </c:pt>
                <c:pt idx="4">
                  <c:v>9537.5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C6-4BF4-8250-FB88E1E0B7F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2.3E-3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2.3E-3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5668</c:v>
                </c:pt>
                <c:pt idx="2">
                  <c:v>6597.5</c:v>
                </c:pt>
                <c:pt idx="3">
                  <c:v>9645</c:v>
                </c:pt>
                <c:pt idx="4">
                  <c:v>9537.5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C6-4BF4-8250-FB88E1E0B7F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2.3E-3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2.3E-3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5668</c:v>
                </c:pt>
                <c:pt idx="2">
                  <c:v>6597.5</c:v>
                </c:pt>
                <c:pt idx="3">
                  <c:v>9645</c:v>
                </c:pt>
                <c:pt idx="4">
                  <c:v>9537.5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FC6-4BF4-8250-FB88E1E0B7F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2.3E-3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2.3E-3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5668</c:v>
                </c:pt>
                <c:pt idx="2">
                  <c:v>6597.5</c:v>
                </c:pt>
                <c:pt idx="3">
                  <c:v>9645</c:v>
                </c:pt>
                <c:pt idx="4">
                  <c:v>9537.5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1.0507320002943743E-2</c:v>
                </c:pt>
                <c:pt idx="2">
                  <c:v>9.8890250010299496E-3</c:v>
                </c:pt>
                <c:pt idx="3">
                  <c:v>1.4013549996889196E-2</c:v>
                </c:pt>
                <c:pt idx="4">
                  <c:v>1.4339624998683576E-2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FC6-4BF4-8250-FB88E1E0B7F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2.3E-3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2.3E-3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5668</c:v>
                </c:pt>
                <c:pt idx="2">
                  <c:v>6597.5</c:v>
                </c:pt>
                <c:pt idx="3">
                  <c:v>9645</c:v>
                </c:pt>
                <c:pt idx="4">
                  <c:v>9537.5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FC6-4BF4-8250-FB88E1E0B7F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2.3E-3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2.3E-3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5668</c:v>
                </c:pt>
                <c:pt idx="2">
                  <c:v>6597.5</c:v>
                </c:pt>
                <c:pt idx="3">
                  <c:v>9645</c:v>
                </c:pt>
                <c:pt idx="4">
                  <c:v>9537.5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FC6-4BF4-8250-FB88E1E0B7F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2.3E-3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2.3E-3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5668</c:v>
                </c:pt>
                <c:pt idx="2">
                  <c:v>6597.5</c:v>
                </c:pt>
                <c:pt idx="3">
                  <c:v>9645</c:v>
                </c:pt>
                <c:pt idx="4">
                  <c:v>9537.5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FC6-4BF4-8250-FB88E1E0B7F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5668</c:v>
                </c:pt>
                <c:pt idx="2">
                  <c:v>6597.5</c:v>
                </c:pt>
                <c:pt idx="3">
                  <c:v>9645</c:v>
                </c:pt>
                <c:pt idx="4">
                  <c:v>9537.5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5.8636971964392756E-4</c:v>
                </c:pt>
                <c:pt idx="1">
                  <c:v>8.8442736086899853E-3</c:v>
                </c:pt>
                <c:pt idx="2">
                  <c:v>1.0198494085907402E-2</c:v>
                </c:pt>
                <c:pt idx="3">
                  <c:v>1.4638501513901026E-2</c:v>
                </c:pt>
                <c:pt idx="4">
                  <c:v>1.4481881071404122E-2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FC6-4BF4-8250-FB88E1E0B7F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5668</c:v>
                </c:pt>
                <c:pt idx="2">
                  <c:v>6597.5</c:v>
                </c:pt>
                <c:pt idx="3">
                  <c:v>9645</c:v>
                </c:pt>
                <c:pt idx="4">
                  <c:v>9537.5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FC6-4BF4-8250-FB88E1E0B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1385816"/>
        <c:axId val="1"/>
      </c:scatterChart>
      <c:valAx>
        <c:axId val="821385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13858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5338345864661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6431C35-CD15-113E-8334-FE58531D41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39</v>
      </c>
    </row>
    <row r="2" spans="1:6" s="8" customFormat="1" ht="12.95" customHeight="1" x14ac:dyDescent="0.2">
      <c r="A2" s="8" t="s">
        <v>23</v>
      </c>
      <c r="B2" s="8" t="s">
        <v>40</v>
      </c>
      <c r="C2" s="9"/>
      <c r="D2" s="9"/>
    </row>
    <row r="3" spans="1:6" s="8" customFormat="1" ht="12.95" customHeight="1" thickBot="1" x14ac:dyDescent="0.25"/>
    <row r="4" spans="1:6" s="8" customFormat="1" ht="12.95" customHeight="1" thickTop="1" thickBot="1" x14ac:dyDescent="0.25">
      <c r="A4" s="10" t="s">
        <v>0</v>
      </c>
      <c r="C4" s="11" t="s">
        <v>37</v>
      </c>
      <c r="D4" s="12" t="s">
        <v>37</v>
      </c>
    </row>
    <row r="5" spans="1:6" s="8" customFormat="1" ht="12.95" customHeight="1" thickTop="1" x14ac:dyDescent="0.2">
      <c r="A5" s="13" t="s">
        <v>28</v>
      </c>
      <c r="C5" s="14">
        <v>-9.5</v>
      </c>
      <c r="D5" s="8" t="s">
        <v>29</v>
      </c>
    </row>
    <row r="6" spans="1:6" s="8" customFormat="1" ht="12.95" customHeight="1" x14ac:dyDescent="0.2">
      <c r="A6" s="10" t="s">
        <v>1</v>
      </c>
    </row>
    <row r="7" spans="1:6" s="8" customFormat="1" ht="12.95" customHeight="1" x14ac:dyDescent="0.2">
      <c r="A7" s="8" t="s">
        <v>2</v>
      </c>
      <c r="C7" s="15">
        <v>53629.610999999997</v>
      </c>
      <c r="D7" s="16" t="s">
        <v>38</v>
      </c>
    </row>
    <row r="8" spans="1:6" s="8" customFormat="1" ht="12.95" customHeight="1" x14ac:dyDescent="0.2">
      <c r="A8" s="8" t="s">
        <v>3</v>
      </c>
      <c r="C8" s="15">
        <v>0.37230201000000002</v>
      </c>
      <c r="D8" s="16" t="s">
        <v>38</v>
      </c>
    </row>
    <row r="9" spans="1:6" s="8" customFormat="1" ht="12.95" customHeight="1" x14ac:dyDescent="0.2">
      <c r="A9" s="17" t="s">
        <v>32</v>
      </c>
      <c r="B9" s="18">
        <v>21</v>
      </c>
      <c r="C9" s="19" t="str">
        <f>"F"&amp;B9</f>
        <v>F21</v>
      </c>
      <c r="D9" s="20" t="str">
        <f>"G"&amp;B9</f>
        <v>G21</v>
      </c>
    </row>
    <row r="10" spans="1:6" s="8" customFormat="1" ht="12.95" customHeight="1" thickBot="1" x14ac:dyDescent="0.25">
      <c r="C10" s="21" t="s">
        <v>19</v>
      </c>
      <c r="D10" s="21" t="s">
        <v>20</v>
      </c>
    </row>
    <row r="11" spans="1:6" s="8" customFormat="1" ht="12.95" customHeight="1" x14ac:dyDescent="0.2">
      <c r="A11" s="8" t="s">
        <v>15</v>
      </c>
      <c r="C11" s="20">
        <f ca="1">INTERCEPT(INDIRECT($D$9):G992,INDIRECT($C$9):F992)</f>
        <v>5.8636971964392756E-4</v>
      </c>
      <c r="D11" s="9"/>
    </row>
    <row r="12" spans="1:6" s="8" customFormat="1" ht="12.95" customHeight="1" x14ac:dyDescent="0.2">
      <c r="A12" s="8" t="s">
        <v>16</v>
      </c>
      <c r="C12" s="20">
        <f ca="1">SLOPE(INDIRECT($D$9):G992,INDIRECT($C$9):F992)</f>
        <v>1.4569343488084083E-6</v>
      </c>
      <c r="D12" s="9"/>
    </row>
    <row r="13" spans="1:6" s="8" customFormat="1" ht="12.95" customHeight="1" x14ac:dyDescent="0.2">
      <c r="A13" s="8" t="s">
        <v>18</v>
      </c>
      <c r="C13" s="9" t="s">
        <v>13</v>
      </c>
    </row>
    <row r="14" spans="1:6" s="8" customFormat="1" ht="12.95" customHeight="1" x14ac:dyDescent="0.2"/>
    <row r="15" spans="1:6" s="8" customFormat="1" ht="12.95" customHeight="1" x14ac:dyDescent="0.2">
      <c r="A15" s="22" t="s">
        <v>17</v>
      </c>
      <c r="C15" s="23">
        <f ca="1">(C7+C11)+(C8+C12)*INT(MAX(F21:F3533))</f>
        <v>57220.478524951512</v>
      </c>
      <c r="E15" s="24" t="s">
        <v>34</v>
      </c>
      <c r="F15" s="14">
        <v>1</v>
      </c>
    </row>
    <row r="16" spans="1:6" s="8" customFormat="1" ht="12.95" customHeight="1" x14ac:dyDescent="0.2">
      <c r="A16" s="10" t="s">
        <v>4</v>
      </c>
      <c r="C16" s="25">
        <f ca="1">+C8+C12</f>
        <v>0.37230346693434885</v>
      </c>
      <c r="E16" s="24" t="s">
        <v>30</v>
      </c>
      <c r="F16" s="26">
        <f ca="1">NOW()+15018.5+$C$5/24</f>
        <v>60368.737660300925</v>
      </c>
    </row>
    <row r="17" spans="1:21" s="8" customFormat="1" ht="12.95" customHeight="1" thickBot="1" x14ac:dyDescent="0.25">
      <c r="A17" s="24" t="s">
        <v>27</v>
      </c>
      <c r="C17" s="8">
        <f>COUNT(C21:C2191)</f>
        <v>5</v>
      </c>
      <c r="E17" s="24" t="s">
        <v>35</v>
      </c>
      <c r="F17" s="26">
        <f ca="1">ROUND(2*(F16-$C$7)/$C$8,0)/2+F15</f>
        <v>18102</v>
      </c>
    </row>
    <row r="18" spans="1:21" s="8" customFormat="1" ht="12.95" customHeight="1" thickTop="1" thickBot="1" x14ac:dyDescent="0.25">
      <c r="A18" s="10" t="s">
        <v>5</v>
      </c>
      <c r="C18" s="27">
        <f ca="1">+C15</f>
        <v>57220.478524951512</v>
      </c>
      <c r="D18" s="28">
        <f ca="1">+C16</f>
        <v>0.37230346693434885</v>
      </c>
      <c r="E18" s="24" t="s">
        <v>36</v>
      </c>
      <c r="F18" s="20">
        <f ca="1">ROUND(2*(F16-$C$15)/$C$16,0)/2+F15</f>
        <v>8457</v>
      </c>
    </row>
    <row r="19" spans="1:21" s="8" customFormat="1" ht="12.95" customHeight="1" thickTop="1" x14ac:dyDescent="0.2">
      <c r="E19" s="24" t="s">
        <v>31</v>
      </c>
      <c r="F19" s="29">
        <f ca="1">+$C$15+$C$16*F18-15018.5-$C$5/24</f>
        <v>45350.944778148638</v>
      </c>
    </row>
    <row r="20" spans="1:21" s="8" customFormat="1" ht="12.95" customHeight="1" thickBot="1" x14ac:dyDescent="0.25">
      <c r="A20" s="21" t="s">
        <v>6</v>
      </c>
      <c r="B20" s="21" t="s">
        <v>7</v>
      </c>
      <c r="C20" s="21" t="s">
        <v>8</v>
      </c>
      <c r="D20" s="21" t="s">
        <v>12</v>
      </c>
      <c r="E20" s="21" t="s">
        <v>9</v>
      </c>
      <c r="F20" s="21" t="s">
        <v>10</v>
      </c>
      <c r="G20" s="21" t="s">
        <v>11</v>
      </c>
      <c r="H20" s="30" t="s">
        <v>47</v>
      </c>
      <c r="I20" s="30" t="s">
        <v>48</v>
      </c>
      <c r="J20" s="30" t="s">
        <v>49</v>
      </c>
      <c r="K20" s="30" t="s">
        <v>50</v>
      </c>
      <c r="L20" s="30" t="s">
        <v>24</v>
      </c>
      <c r="M20" s="30" t="s">
        <v>25</v>
      </c>
      <c r="N20" s="30" t="s">
        <v>26</v>
      </c>
      <c r="O20" s="30" t="s">
        <v>22</v>
      </c>
      <c r="P20" s="31" t="s">
        <v>21</v>
      </c>
      <c r="Q20" s="21" t="s">
        <v>14</v>
      </c>
      <c r="U20" s="32" t="s">
        <v>33</v>
      </c>
    </row>
    <row r="21" spans="1:21" s="8" customFormat="1" ht="12.95" customHeight="1" x14ac:dyDescent="0.2">
      <c r="A21" s="8" t="s">
        <v>38</v>
      </c>
      <c r="C21" s="33">
        <f>C7</f>
        <v>53629.610999999997</v>
      </c>
      <c r="D21" s="33" t="s">
        <v>13</v>
      </c>
      <c r="E21" s="8">
        <f>+(C21-C$7)/C$8</f>
        <v>0</v>
      </c>
      <c r="F21" s="8">
        <f>ROUND(2*E21,0)/2</f>
        <v>0</v>
      </c>
      <c r="G21" s="8">
        <f>+C21-(C$7+F21*C$8)</f>
        <v>0</v>
      </c>
      <c r="K21" s="8">
        <f>+G21</f>
        <v>0</v>
      </c>
      <c r="O21" s="8">
        <f ca="1">+C$11+C$12*$F21</f>
        <v>5.8636971964392756E-4</v>
      </c>
      <c r="Q21" s="34">
        <f>+C21-15018.5</f>
        <v>38611.110999999997</v>
      </c>
    </row>
    <row r="22" spans="1:21" s="8" customFormat="1" ht="12.95" customHeight="1" x14ac:dyDescent="0.2">
      <c r="A22" s="4" t="s">
        <v>41</v>
      </c>
      <c r="B22" s="5" t="s">
        <v>42</v>
      </c>
      <c r="C22" s="4">
        <v>55739.829299999998</v>
      </c>
      <c r="D22" s="4">
        <v>2.9999999999999997E-4</v>
      </c>
      <c r="E22" s="8">
        <f>+(C22-C$7)/C$8</f>
        <v>5668.0282225712408</v>
      </c>
      <c r="F22" s="8">
        <f>ROUND(2*E22,0)/2</f>
        <v>5668</v>
      </c>
      <c r="G22" s="8">
        <f>+C22-(C$7+F22*C$8)</f>
        <v>1.0507320002943743E-2</v>
      </c>
      <c r="K22" s="8">
        <f>+G22</f>
        <v>1.0507320002943743E-2</v>
      </c>
      <c r="O22" s="8">
        <f ca="1">+C$11+C$12*$F22</f>
        <v>8.8442736086899853E-3</v>
      </c>
      <c r="Q22" s="34">
        <f>+C22-15018.5</f>
        <v>40721.329299999998</v>
      </c>
    </row>
    <row r="23" spans="1:21" s="8" customFormat="1" ht="12.95" customHeight="1" x14ac:dyDescent="0.2">
      <c r="A23" s="4" t="s">
        <v>43</v>
      </c>
      <c r="B23" s="5" t="s">
        <v>44</v>
      </c>
      <c r="C23" s="4">
        <v>56085.883399999999</v>
      </c>
      <c r="D23" s="4">
        <v>2.0000000000000001E-4</v>
      </c>
      <c r="E23" s="8">
        <f>+(C23-C$7)/C$8</f>
        <v>6597.5265618361864</v>
      </c>
      <c r="F23" s="8">
        <f>ROUND(2*E23,0)/2</f>
        <v>6597.5</v>
      </c>
      <c r="G23" s="8">
        <f>+C23-(C$7+F23*C$8)</f>
        <v>9.8890250010299496E-3</v>
      </c>
      <c r="K23" s="8">
        <f>+G23</f>
        <v>9.8890250010299496E-3</v>
      </c>
      <c r="O23" s="8">
        <f ca="1">+C$11+C$12*$F23</f>
        <v>1.0198494085907402E-2</v>
      </c>
      <c r="Q23" s="34">
        <f>+C23-15018.5</f>
        <v>41067.383399999999</v>
      </c>
    </row>
    <row r="24" spans="1:21" s="8" customFormat="1" ht="12.95" customHeight="1" x14ac:dyDescent="0.2">
      <c r="A24" s="4" t="s">
        <v>45</v>
      </c>
      <c r="B24" s="5"/>
      <c r="C24" s="4">
        <v>57220.477899999998</v>
      </c>
      <c r="D24" s="4">
        <v>2.3E-3</v>
      </c>
      <c r="E24" s="8">
        <f>+(C24-C$7)/C$8</f>
        <v>9645.0376402748952</v>
      </c>
      <c r="F24" s="8">
        <f>ROUND(2*E24,0)/2</f>
        <v>9645</v>
      </c>
      <c r="G24" s="8">
        <f>+C24-(C$7+F24*C$8)</f>
        <v>1.4013549996889196E-2</v>
      </c>
      <c r="K24" s="8">
        <f>+G24</f>
        <v>1.4013549996889196E-2</v>
      </c>
      <c r="O24" s="8">
        <f ca="1">+C$11+C$12*$F24</f>
        <v>1.4638501513901026E-2</v>
      </c>
      <c r="Q24" s="34">
        <f>+C24-15018.5</f>
        <v>42201.977899999998</v>
      </c>
    </row>
    <row r="25" spans="1:21" s="8" customFormat="1" ht="12.95" customHeight="1" x14ac:dyDescent="0.2">
      <c r="A25" s="6" t="s">
        <v>46</v>
      </c>
      <c r="B25" s="7" t="s">
        <v>44</v>
      </c>
      <c r="C25" s="6">
        <v>57180.455759999997</v>
      </c>
      <c r="D25" s="6">
        <v>2.0000000000000001E-4</v>
      </c>
      <c r="E25" s="8">
        <f>+(C25-C$7)/C$8</f>
        <v>9537.5385161095419</v>
      </c>
      <c r="F25" s="8">
        <f>ROUND(2*E25,0)/2</f>
        <v>9537.5</v>
      </c>
      <c r="G25" s="8">
        <f>+C25-(C$7+F25*C$8)</f>
        <v>1.4339624998683576E-2</v>
      </c>
      <c r="K25" s="8">
        <f>+G25</f>
        <v>1.4339624998683576E-2</v>
      </c>
      <c r="O25" s="8">
        <f ca="1">+C$11+C$12*$F25</f>
        <v>1.4481881071404122E-2</v>
      </c>
      <c r="Q25" s="34">
        <f>+C25-15018.5</f>
        <v>42161.955759999997</v>
      </c>
    </row>
    <row r="26" spans="1:21" s="8" customFormat="1" ht="12.95" customHeight="1" x14ac:dyDescent="0.2">
      <c r="A26" s="35"/>
      <c r="B26" s="35"/>
      <c r="C26" s="4"/>
      <c r="D26" s="4"/>
      <c r="Q26" s="34"/>
    </row>
    <row r="27" spans="1:21" s="8" customFormat="1" ht="12.95" customHeight="1" x14ac:dyDescent="0.2">
      <c r="C27" s="33"/>
      <c r="D27" s="33"/>
      <c r="Q27" s="34"/>
    </row>
    <row r="28" spans="1:21" s="8" customFormat="1" ht="12.95" customHeight="1" x14ac:dyDescent="0.2">
      <c r="C28" s="33"/>
      <c r="D28" s="33"/>
      <c r="Q28" s="34"/>
    </row>
    <row r="29" spans="1:21" x14ac:dyDescent="0.2">
      <c r="C29" s="3"/>
      <c r="D29" s="3"/>
      <c r="Q29" s="2"/>
    </row>
    <row r="30" spans="1:21" x14ac:dyDescent="0.2">
      <c r="C30" s="3"/>
      <c r="D30" s="3"/>
      <c r="Q30" s="2"/>
    </row>
    <row r="31" spans="1:21" x14ac:dyDescent="0.2">
      <c r="C31" s="3"/>
      <c r="D31" s="3"/>
      <c r="Q31" s="2"/>
    </row>
    <row r="32" spans="1:21" x14ac:dyDescent="0.2">
      <c r="C32" s="3"/>
      <c r="D32" s="3"/>
      <c r="Q32" s="2"/>
    </row>
    <row r="33" spans="3:17" x14ac:dyDescent="0.2">
      <c r="C33" s="3"/>
      <c r="D33" s="3"/>
      <c r="Q33" s="2"/>
    </row>
    <row r="34" spans="3:17" x14ac:dyDescent="0.2">
      <c r="C34" s="3"/>
      <c r="D34" s="3"/>
    </row>
    <row r="35" spans="3:17" x14ac:dyDescent="0.2">
      <c r="C35" s="3"/>
      <c r="D35" s="3"/>
    </row>
    <row r="36" spans="3:17" x14ac:dyDescent="0.2">
      <c r="C36" s="3"/>
      <c r="D36" s="3"/>
    </row>
    <row r="37" spans="3:17" x14ac:dyDescent="0.2">
      <c r="C37" s="3"/>
      <c r="D37" s="3"/>
    </row>
    <row r="38" spans="3:17" x14ac:dyDescent="0.2">
      <c r="C38" s="3"/>
      <c r="D38" s="3"/>
    </row>
    <row r="39" spans="3:17" x14ac:dyDescent="0.2">
      <c r="C39" s="3"/>
      <c r="D39" s="3"/>
    </row>
    <row r="40" spans="3:17" x14ac:dyDescent="0.2">
      <c r="C40" s="3"/>
      <c r="D40" s="3"/>
    </row>
    <row r="41" spans="3:17" x14ac:dyDescent="0.2">
      <c r="C41" s="3"/>
      <c r="D41" s="3"/>
    </row>
    <row r="42" spans="3:17" x14ac:dyDescent="0.2">
      <c r="C42" s="3"/>
      <c r="D42" s="3"/>
    </row>
    <row r="43" spans="3:17" x14ac:dyDescent="0.2">
      <c r="C43" s="3"/>
      <c r="D43" s="3"/>
    </row>
    <row r="44" spans="3:17" x14ac:dyDescent="0.2">
      <c r="C44" s="3"/>
      <c r="D44" s="3"/>
    </row>
    <row r="45" spans="3:17" x14ac:dyDescent="0.2">
      <c r="C45" s="3"/>
      <c r="D45" s="3"/>
    </row>
    <row r="46" spans="3:17" x14ac:dyDescent="0.2">
      <c r="C46" s="3"/>
      <c r="D46" s="3"/>
    </row>
    <row r="47" spans="3:17" x14ac:dyDescent="0.2">
      <c r="C47" s="3"/>
      <c r="D47" s="3"/>
    </row>
    <row r="48" spans="3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2024-02-28T04:42:13Z</dcterms:modified>
</cp:coreProperties>
</file>