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FE18A3-4D78-4D1A-9AFC-258A2964FC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<sst xmlns="http://schemas.openxmlformats.org/spreadsheetml/2006/main" count="54" uniqueCount="51">
  <si>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</si>
  <si>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</si>
  <si>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</si>
  <si>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</si>
  <si>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</si>
  <si>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</si>
  <si>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</si>
  <si>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</si>
  <si>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</si>
  <si>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</si>
  <si>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</si>
  <si>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</si>
  <si>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</si>
  <si>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</si>
  <si>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</si>
  <si>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</si>
  <si>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</si>
  <si>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</si>
  <si>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</si>
  <si>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</si>
  <si>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</si>
  <si>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</si>
  <si>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</si>
  <si>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</si>
  <si>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</si>
  <si>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</si>
  <si>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</si>
  <si>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</si>
  <si>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</si>
  <si>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</si>
  <si>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</si>
  <si>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</si>
  <si>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</si>
  <si>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</si>
  <si>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</si>
  <si>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</si>
  <si>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</si>
  <si>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</si>
  <si>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</si>
  <si>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</si>
  <si>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</si>
  <si>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</si>
  <si>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G0998-2391</t>
  </si>
  <si>
    <t>G0998-2391_Oph.xls</t>
  </si>
  <si>
    <t>EB / EW</t>
  </si>
  <si>
    <t>Oph</t>
  </si>
  <si>
    <t>VSX</t>
  </si>
  <si>
    <t>IBVS 5945</t>
  </si>
  <si>
    <t>II</t>
  </si>
  <si>
    <t>V3088 Oph / GSC 0998-2391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</si>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</sst>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V3088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B-4FDE-97B9-75C7899F3C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1.7913499963469803E-2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B-4FDE-97B9-75C7899F3C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B-4FDE-97B9-75C7899F3C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B-4FDE-97B9-75C7899F3C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AB-4FDE-97B9-75C7899F3C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AB-4FDE-97B9-75C7899F3C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AB-4FDE-97B9-75C7899F3C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1.7913499963469803E-2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AB-4FDE-97B9-75C7899F3C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AB-4FDE-97B9-75C7899F3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84744"/>
        <c:axId val="1"/>
      </c:scatterChart>
      <c:valAx>
        <c:axId val="715284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84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19C0D5B-A709-810A-ED4F-17DBB05A9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54568.844000000041</v>
      </c>
      <c r="D7" s="29" t="s">
        <v>46</v>
      </c>
    </row>
    <row r="8" spans="1:7" x14ac:dyDescent="0.2">
      <c r="A8" t="s">
        <v>3</v>
      </c>
      <c r="C8" s="35">
        <v>0.49010900000000002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1.156829187179193E-5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60368.761081018514</v>
      </c>
    </row>
    <row r="15" spans="1:7" x14ac:dyDescent="0.2">
      <c r="A15" s="11" t="s">
        <v>17</v>
      </c>
      <c r="B15" s="9"/>
      <c r="C15" s="12">
        <f ca="1">(C7+C11)+(C8+C12)*INT(MAX(F21:F3533))</f>
        <v>55327.550639715861</v>
      </c>
      <c r="D15" s="13" t="s">
        <v>38</v>
      </c>
      <c r="E15" s="14">
        <f ca="1">ROUND(2*(E14-$C$7)/$C$8,0)/2+E13</f>
        <v>11835</v>
      </c>
    </row>
    <row r="16" spans="1:7" x14ac:dyDescent="0.2">
      <c r="A16" s="15" t="s">
        <v>4</v>
      </c>
      <c r="B16" s="9"/>
      <c r="C16" s="16">
        <f ca="1">+C8+C12</f>
        <v>0.49012056829187178</v>
      </c>
      <c r="D16" s="13" t="s">
        <v>39</v>
      </c>
      <c r="E16" s="23">
        <f ca="1">ROUND(2*(E14-$C$15)/$C$16,0)/2+E13</f>
        <v>10286.5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45351.071698783533</v>
      </c>
    </row>
    <row r="18" spans="1:19" ht="14.25" thickTop="1" thickBot="1" x14ac:dyDescent="0.25">
      <c r="A18" s="15" t="s">
        <v>5</v>
      </c>
      <c r="B18" s="9"/>
      <c r="C18" s="18">
        <f ca="1">+C15</f>
        <v>55327.550639715861</v>
      </c>
      <c r="D18" s="19">
        <f ca="1">+C16</f>
        <v>0.49012056829187178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54568.844000000041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39550.344000000041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55327.795700000002</v>
      </c>
      <c r="D22" s="32">
        <v>5.0000000000000001E-4</v>
      </c>
      <c r="E22">
        <f>+(C22-C$7)/C$8</f>
        <v>1548.5365500326691</v>
      </c>
      <c r="F22">
        <f>ROUND(2*E22,0)/2</f>
        <v>1548.5</v>
      </c>
      <c r="G22">
        <f>+C22-(C$7+F22*C$8)</f>
        <v>1.7913499963469803E-2</v>
      </c>
      <c r="I22">
        <f>+G22</f>
        <v>1.7913499963469803E-2</v>
      </c>
      <c r="O22">
        <f ca="1">+C$11+C$12*$F22</f>
        <v>1.7913499963469803E-2</v>
      </c>
      <c r="Q22" s="1">
        <f>+C22-15018.5</f>
        <v>40309.295700000002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2024-02-28T05:15:57Z</dcterms:modified>
</cp:coreProperties>
</file>