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EABE654-A128-48FC-84B6-9DC9A87088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<sst xmlns="http://schemas.openxmlformats.org/spreadsheetml/2006/main" count="54" uniqueCount="51">
  <si>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</si>
  <si>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</si>
  <si>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</si>
  <si>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</si>
  <si>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</si>
  <si>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</si>
  <si>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</si>
  <si>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</si>
  <si>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</si>
  <si>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</si>
  <si>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</si>
  <si>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</si>
  <si>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</si>
  <si>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</si>
  <si>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</si>
  <si>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</si>
  <si>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</si>
  <si>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</si>
  <si>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</si>
  <si>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</si>
  <si>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</si>
  <si>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</si>
  <si>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</si>
  <si>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</si>
  <si>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</si>
  <si>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</si>
  <si>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</si>
  <si>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</si>
  <si>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</si>
  <si>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</si>
  <si>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</si>
  <si>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</si>
  <si>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</si>
  <si>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</si>
  <si>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</si>
  <si>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</si>
  <si>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</si>
  <si>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</si>
  <si>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</si>
  <si>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</si>
  <si>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</si>
  <si>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</si>
  <si>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G1031-1526</t>
  </si>
  <si>
    <t>G1031-1526_Oph.xls</t>
  </si>
  <si>
    <t>EC</t>
  </si>
  <si>
    <t>Oph</t>
  </si>
  <si>
    <t>VSX</t>
  </si>
  <si>
    <t>IBVS 5945</t>
  </si>
  <si>
    <t>II</t>
  </si>
  <si>
    <t>V3589 Oph / GSC 1031-1526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</si>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</sst>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V3589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FB-4031-AE72-5AC7679BE6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5.0160000901087187E-3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FB-4031-AE72-5AC7679BE6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FB-4031-AE72-5AC7679BE6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FB-4031-AE72-5AC7679BE6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FB-4031-AE72-5AC7679BE6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FB-4031-AE72-5AC7679BE6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FB-4031-AE72-5AC7679BE6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5.0160000901087187E-3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FB-4031-AE72-5AC7679BE6A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FB-4031-AE72-5AC7679BE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959320"/>
        <c:axId val="1"/>
      </c:scatterChart>
      <c:valAx>
        <c:axId val="663959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959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9FA75B-840F-EF68-716C-EE71362EB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49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53877.757999999914</v>
      </c>
      <c r="D7" s="29" t="s">
        <v>46</v>
      </c>
    </row>
    <row r="8" spans="1:7" x14ac:dyDescent="0.2">
      <c r="A8" t="s">
        <v>3</v>
      </c>
      <c r="C8" s="35">
        <v>0.54731200000000002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1.8790035924737661E-6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60368.765512384256</v>
      </c>
    </row>
    <row r="15" spans="1:7" x14ac:dyDescent="0.2">
      <c r="A15" s="11" t="s">
        <v>17</v>
      </c>
      <c r="B15" s="9"/>
      <c r="C15" s="12">
        <f ca="1">(C7+C11)+(C8+C12)*INT(MAX(F21:F3533))</f>
        <v>55338.538743060504</v>
      </c>
      <c r="D15" s="13" t="s">
        <v>38</v>
      </c>
      <c r="E15" s="14">
        <f ca="1">ROUND(2*(E14-$C$7)/$C$8,0)/2+E13</f>
        <v>11861</v>
      </c>
    </row>
    <row r="16" spans="1:7" x14ac:dyDescent="0.2">
      <c r="A16" s="15" t="s">
        <v>4</v>
      </c>
      <c r="B16" s="9"/>
      <c r="C16" s="16">
        <f ca="1">+C8+C12</f>
        <v>0.54731387900359252</v>
      </c>
      <c r="D16" s="13" t="s">
        <v>39</v>
      </c>
      <c r="E16" s="23">
        <f ca="1">ROUND(2*(E14-$C$15)/$C$16,0)/2+E13</f>
        <v>9192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45351.343752194865</v>
      </c>
    </row>
    <row r="18" spans="1:19" ht="14.25" thickTop="1" thickBot="1" x14ac:dyDescent="0.25">
      <c r="A18" s="15" t="s">
        <v>5</v>
      </c>
      <c r="B18" s="9"/>
      <c r="C18" s="18">
        <f ca="1">+C15</f>
        <v>55338.538743060504</v>
      </c>
      <c r="D18" s="19">
        <f ca="1">+C16</f>
        <v>0.54731387900359252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50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53877.757999999914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38859.257999999914</v>
      </c>
      <c r="S21">
        <f ca="1">+(O21-G21)^2</f>
        <v>0</v>
      </c>
    </row>
    <row r="22" spans="1:19" x14ac:dyDescent="0.2">
      <c r="A22" s="32" t="s">
        <v>47</v>
      </c>
      <c r="B22" s="33" t="s">
        <v>48</v>
      </c>
      <c r="C22" s="32">
        <v>55338.812400000003</v>
      </c>
      <c r="D22" s="32">
        <v>1E-4</v>
      </c>
      <c r="E22">
        <f>+(C22-C$7)/C$8</f>
        <v>2669.5091647909935</v>
      </c>
      <c r="F22">
        <f>ROUND(2*E22,0)/2</f>
        <v>2669.5</v>
      </c>
      <c r="G22">
        <f>+C22-(C$7+F22*C$8)</f>
        <v>5.0160000901087187E-3</v>
      </c>
      <c r="I22">
        <f>+G22</f>
        <v>5.0160000901087187E-3</v>
      </c>
      <c r="O22">
        <f ca="1">+C$11+C$12*$F22</f>
        <v>5.0160000901087187E-3</v>
      </c>
      <c r="Q22" s="1">
        <f>+C22-15018.5</f>
        <v>40320.312400000003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2024-02-28T05:22:20Z</dcterms:modified>
</cp:coreProperties>
</file>