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91763FF-7CD0-4D83-A6AF-74949D5DC7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0" i="1" l="1"/>
  <c r="F140" i="1" s="1"/>
  <c r="G140" i="1" s="1"/>
  <c r="K140" i="1" s="1"/>
  <c r="Q140" i="1"/>
  <c r="E138" i="1"/>
  <c r="F138" i="1" s="1"/>
  <c r="G138" i="1" s="1"/>
  <c r="K138" i="1" s="1"/>
  <c r="Q138" i="1"/>
  <c r="Q139" i="1"/>
  <c r="E134" i="1"/>
  <c r="F134" i="1" s="1"/>
  <c r="G134" i="1" s="1"/>
  <c r="K134" i="1" s="1"/>
  <c r="Q136" i="1"/>
  <c r="Q134" i="1"/>
  <c r="Q137" i="1"/>
  <c r="E115" i="1"/>
  <c r="F115" i="1"/>
  <c r="G115" i="1"/>
  <c r="K115" i="1" s="1"/>
  <c r="E109" i="1"/>
  <c r="F109" i="1" s="1"/>
  <c r="G109" i="1" s="1"/>
  <c r="K109" i="1" s="1"/>
  <c r="E131" i="1"/>
  <c r="F131" i="1"/>
  <c r="E120" i="1"/>
  <c r="F120" i="1"/>
  <c r="G120" i="1"/>
  <c r="K120" i="1" s="1"/>
  <c r="Q135" i="1"/>
  <c r="Q125" i="1"/>
  <c r="C7" i="1"/>
  <c r="E136" i="1"/>
  <c r="F136" i="1"/>
  <c r="C8" i="1"/>
  <c r="E107" i="1"/>
  <c r="F107" i="1" s="1"/>
  <c r="G107" i="1" s="1"/>
  <c r="K107" i="1" s="1"/>
  <c r="E22" i="1"/>
  <c r="F22" i="1" s="1"/>
  <c r="G22" i="1" s="1"/>
  <c r="H22" i="1" s="1"/>
  <c r="E35" i="1"/>
  <c r="F35" i="1" s="1"/>
  <c r="G35" i="1" s="1"/>
  <c r="H35" i="1" s="1"/>
  <c r="E41" i="1"/>
  <c r="E53" i="2" s="1"/>
  <c r="F41" i="1"/>
  <c r="G41" i="1" s="1"/>
  <c r="H41" i="1" s="1"/>
  <c r="E43" i="1"/>
  <c r="F43" i="1" s="1"/>
  <c r="G43" i="1" s="1"/>
  <c r="H43" i="1" s="1"/>
  <c r="E49" i="1"/>
  <c r="E61" i="2" s="1"/>
  <c r="F49" i="1"/>
  <c r="G49" i="1" s="1"/>
  <c r="H49" i="1" s="1"/>
  <c r="E51" i="1"/>
  <c r="F51" i="1" s="1"/>
  <c r="G51" i="1" s="1"/>
  <c r="H51" i="1" s="1"/>
  <c r="E54" i="1"/>
  <c r="F54" i="1"/>
  <c r="G54" i="1"/>
  <c r="H54" i="1" s="1"/>
  <c r="E57" i="1"/>
  <c r="F57" i="1" s="1"/>
  <c r="G57" i="1" s="1"/>
  <c r="H57" i="1" s="1"/>
  <c r="E62" i="1"/>
  <c r="F62" i="1"/>
  <c r="G62" i="1"/>
  <c r="H62" i="1"/>
  <c r="E70" i="1"/>
  <c r="F70" i="1" s="1"/>
  <c r="G70" i="1" s="1"/>
  <c r="H70" i="1" s="1"/>
  <c r="E78" i="1"/>
  <c r="F78" i="1"/>
  <c r="G78" i="1"/>
  <c r="H78" i="1"/>
  <c r="E83" i="1"/>
  <c r="F83" i="1" s="1"/>
  <c r="G83" i="1" s="1"/>
  <c r="H83" i="1" s="1"/>
  <c r="E86" i="1"/>
  <c r="F86" i="1"/>
  <c r="G86" i="1"/>
  <c r="I86" i="1"/>
  <c r="E89" i="1"/>
  <c r="F89" i="1" s="1"/>
  <c r="G89" i="1" s="1"/>
  <c r="I89" i="1" s="1"/>
  <c r="E91" i="1"/>
  <c r="F91" i="1"/>
  <c r="G91" i="1"/>
  <c r="I91" i="1"/>
  <c r="E99" i="1"/>
  <c r="F99" i="1" s="1"/>
  <c r="G99" i="1" s="1"/>
  <c r="I99" i="1" s="1"/>
  <c r="E101" i="1"/>
  <c r="F101" i="1"/>
  <c r="G101" i="1"/>
  <c r="I101" i="1"/>
  <c r="D9" i="1"/>
  <c r="C9" i="1"/>
  <c r="Q124" i="1"/>
  <c r="Q121" i="1"/>
  <c r="Q115" i="1"/>
  <c r="Q114" i="1"/>
  <c r="Q113" i="1"/>
  <c r="Q112" i="1"/>
  <c r="Q110" i="1"/>
  <c r="Q109" i="1"/>
  <c r="Q102" i="1"/>
  <c r="Q101" i="1"/>
  <c r="Q100" i="1"/>
  <c r="Q99" i="1"/>
  <c r="Q98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122" i="2"/>
  <c r="C122" i="2"/>
  <c r="G121" i="2"/>
  <c r="C121" i="2"/>
  <c r="G25" i="2"/>
  <c r="C25" i="2"/>
  <c r="G24" i="2"/>
  <c r="C24" i="2"/>
  <c r="G120" i="2"/>
  <c r="C120" i="2"/>
  <c r="G119" i="2"/>
  <c r="C119" i="2"/>
  <c r="E119" i="2"/>
  <c r="G23" i="2"/>
  <c r="C23" i="2"/>
  <c r="G22" i="2"/>
  <c r="C22" i="2"/>
  <c r="G21" i="2"/>
  <c r="C21" i="2"/>
  <c r="G20" i="2"/>
  <c r="C20" i="2"/>
  <c r="G118" i="2"/>
  <c r="C118" i="2"/>
  <c r="G117" i="2"/>
  <c r="C117" i="2"/>
  <c r="G116" i="2"/>
  <c r="C116" i="2"/>
  <c r="G115" i="2"/>
  <c r="C115" i="2"/>
  <c r="G19" i="2"/>
  <c r="C19" i="2"/>
  <c r="G114" i="2"/>
  <c r="C114" i="2"/>
  <c r="G113" i="2"/>
  <c r="C113" i="2"/>
  <c r="G18" i="2"/>
  <c r="C18" i="2"/>
  <c r="G17" i="2"/>
  <c r="C17" i="2"/>
  <c r="G16" i="2"/>
  <c r="C16" i="2"/>
  <c r="G15" i="2"/>
  <c r="C15" i="2"/>
  <c r="G14" i="2"/>
  <c r="C14" i="2"/>
  <c r="G13" i="2"/>
  <c r="C13" i="2"/>
  <c r="G112" i="2"/>
  <c r="C112" i="2"/>
  <c r="G111" i="2"/>
  <c r="C111" i="2"/>
  <c r="G110" i="2"/>
  <c r="C110" i="2"/>
  <c r="G109" i="2"/>
  <c r="C109" i="2"/>
  <c r="G108" i="2"/>
  <c r="C108" i="2"/>
  <c r="G12" i="2"/>
  <c r="C12" i="2"/>
  <c r="G11" i="2"/>
  <c r="C11" i="2"/>
  <c r="G107" i="2"/>
  <c r="C107" i="2"/>
  <c r="G106" i="2"/>
  <c r="C106" i="2"/>
  <c r="G105" i="2"/>
  <c r="C105" i="2"/>
  <c r="G104" i="2"/>
  <c r="C104" i="2"/>
  <c r="G103" i="2"/>
  <c r="C103" i="2"/>
  <c r="E103" i="2"/>
  <c r="G102" i="2"/>
  <c r="C102" i="2"/>
  <c r="G101" i="2"/>
  <c r="C101" i="2"/>
  <c r="E101" i="2"/>
  <c r="G100" i="2"/>
  <c r="C100" i="2"/>
  <c r="G99" i="2"/>
  <c r="C99" i="2"/>
  <c r="G98" i="2"/>
  <c r="C98" i="2"/>
  <c r="E98" i="2"/>
  <c r="G97" i="2"/>
  <c r="C97" i="2"/>
  <c r="G96" i="2"/>
  <c r="C96" i="2"/>
  <c r="G95" i="2"/>
  <c r="C95" i="2"/>
  <c r="E95" i="2"/>
  <c r="G94" i="2"/>
  <c r="C94" i="2"/>
  <c r="G93" i="2"/>
  <c r="C93" i="2"/>
  <c r="G92" i="2"/>
  <c r="C92" i="2"/>
  <c r="G91" i="2"/>
  <c r="C91" i="2"/>
  <c r="G90" i="2"/>
  <c r="C90" i="2"/>
  <c r="E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E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E74" i="2"/>
  <c r="G73" i="2"/>
  <c r="C73" i="2"/>
  <c r="G72" i="2"/>
  <c r="C72" i="2"/>
  <c r="G71" i="2"/>
  <c r="C71" i="2"/>
  <c r="G70" i="2"/>
  <c r="C70" i="2"/>
  <c r="G69" i="2"/>
  <c r="C69" i="2"/>
  <c r="E69" i="2"/>
  <c r="G68" i="2"/>
  <c r="C68" i="2"/>
  <c r="G67" i="2"/>
  <c r="C67" i="2"/>
  <c r="G66" i="2"/>
  <c r="C66" i="2"/>
  <c r="E66" i="2"/>
  <c r="G65" i="2"/>
  <c r="C65" i="2"/>
  <c r="G64" i="2"/>
  <c r="C64" i="2"/>
  <c r="G63" i="2"/>
  <c r="C63" i="2"/>
  <c r="E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E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E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E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122" i="2"/>
  <c r="B122" i="2"/>
  <c r="D122" i="2"/>
  <c r="A122" i="2"/>
  <c r="H121" i="2"/>
  <c r="B121" i="2"/>
  <c r="D121" i="2"/>
  <c r="A121" i="2"/>
  <c r="H25" i="2"/>
  <c r="B25" i="2"/>
  <c r="D25" i="2"/>
  <c r="A25" i="2"/>
  <c r="H24" i="2"/>
  <c r="B24" i="2"/>
  <c r="D24" i="2"/>
  <c r="A24" i="2"/>
  <c r="H120" i="2"/>
  <c r="B120" i="2"/>
  <c r="D120" i="2"/>
  <c r="A120" i="2"/>
  <c r="H119" i="2"/>
  <c r="B119" i="2"/>
  <c r="D119" i="2"/>
  <c r="A119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9" i="2"/>
  <c r="B19" i="2"/>
  <c r="D19" i="2"/>
  <c r="A19" i="2"/>
  <c r="H114" i="2"/>
  <c r="B114" i="2"/>
  <c r="D114" i="2"/>
  <c r="A114" i="2"/>
  <c r="H113" i="2"/>
  <c r="B113" i="2"/>
  <c r="D113" i="2"/>
  <c r="A113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2" i="2"/>
  <c r="B12" i="2"/>
  <c r="D12" i="2"/>
  <c r="A12" i="2"/>
  <c r="H11" i="2"/>
  <c r="B11" i="2"/>
  <c r="D11" i="2"/>
  <c r="A11" i="2"/>
  <c r="H107" i="2"/>
  <c r="B107" i="2"/>
  <c r="D107" i="2"/>
  <c r="A107" i="2"/>
  <c r="H106" i="2"/>
  <c r="B106" i="2"/>
  <c r="D106" i="2"/>
  <c r="A106" i="2"/>
  <c r="H105" i="2"/>
  <c r="F105" i="2"/>
  <c r="D105" i="2"/>
  <c r="B105" i="2"/>
  <c r="A105" i="2"/>
  <c r="H104" i="2"/>
  <c r="B104" i="2"/>
  <c r="F104" i="2"/>
  <c r="D104" i="2"/>
  <c r="A104" i="2"/>
  <c r="H103" i="2"/>
  <c r="F103" i="2"/>
  <c r="D103" i="2"/>
  <c r="B103" i="2"/>
  <c r="A103" i="2"/>
  <c r="H102" i="2"/>
  <c r="B102" i="2"/>
  <c r="F102" i="2"/>
  <c r="D102" i="2"/>
  <c r="A102" i="2"/>
  <c r="H101" i="2"/>
  <c r="B101" i="2"/>
  <c r="F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Q133" i="1"/>
  <c r="Q130" i="1"/>
  <c r="Q132" i="1"/>
  <c r="Q131" i="1"/>
  <c r="Q129" i="1"/>
  <c r="Q128" i="1"/>
  <c r="Q122" i="1"/>
  <c r="E21" i="1"/>
  <c r="F21" i="1"/>
  <c r="F16" i="1"/>
  <c r="F17" i="1" s="1"/>
  <c r="C17" i="1"/>
  <c r="Q126" i="1"/>
  <c r="Q120" i="1"/>
  <c r="Q123" i="1"/>
  <c r="Q119" i="1"/>
  <c r="Q127" i="1"/>
  <c r="Q116" i="1"/>
  <c r="Q118" i="1"/>
  <c r="Q107" i="1"/>
  <c r="Q106" i="1"/>
  <c r="Q117" i="1"/>
  <c r="Q111" i="1"/>
  <c r="Q96" i="1"/>
  <c r="Q97" i="1"/>
  <c r="Q103" i="1"/>
  <c r="Q105" i="1"/>
  <c r="Q104" i="1"/>
  <c r="Q108" i="1"/>
  <c r="Q21" i="1"/>
  <c r="E121" i="2"/>
  <c r="E85" i="2"/>
  <c r="E111" i="2"/>
  <c r="E28" i="1"/>
  <c r="E36" i="1"/>
  <c r="E44" i="1"/>
  <c r="F44" i="1" s="1"/>
  <c r="G44" i="1" s="1"/>
  <c r="H44" i="1" s="1"/>
  <c r="E52" i="1"/>
  <c r="F52" i="1" s="1"/>
  <c r="G52" i="1" s="1"/>
  <c r="H52" i="1" s="1"/>
  <c r="E60" i="1"/>
  <c r="E68" i="1"/>
  <c r="E76" i="1"/>
  <c r="E84" i="1"/>
  <c r="F84" i="1" s="1"/>
  <c r="G84" i="1" s="1"/>
  <c r="H84" i="1" s="1"/>
  <c r="E92" i="1"/>
  <c r="F92" i="1" s="1"/>
  <c r="G92" i="1" s="1"/>
  <c r="I92" i="1" s="1"/>
  <c r="E102" i="1"/>
  <c r="F102" i="1" s="1"/>
  <c r="G102" i="1" s="1"/>
  <c r="J102" i="1" s="1"/>
  <c r="E23" i="1"/>
  <c r="F23" i="1" s="1"/>
  <c r="G23" i="1" s="1"/>
  <c r="H23" i="1" s="1"/>
  <c r="E31" i="1"/>
  <c r="E39" i="1"/>
  <c r="F39" i="1" s="1"/>
  <c r="G39" i="1" s="1"/>
  <c r="H39" i="1" s="1"/>
  <c r="E47" i="1"/>
  <c r="E55" i="1"/>
  <c r="E63" i="1"/>
  <c r="E71" i="1"/>
  <c r="E79" i="1"/>
  <c r="F79" i="1" s="1"/>
  <c r="G79" i="1" s="1"/>
  <c r="H79" i="1" s="1"/>
  <c r="E87" i="1"/>
  <c r="F87" i="1" s="1"/>
  <c r="G87" i="1" s="1"/>
  <c r="I87" i="1" s="1"/>
  <c r="E95" i="1"/>
  <c r="E26" i="1"/>
  <c r="F26" i="1" s="1"/>
  <c r="G26" i="1" s="1"/>
  <c r="H26" i="1" s="1"/>
  <c r="E34" i="1"/>
  <c r="F34" i="1"/>
  <c r="G34" i="1" s="1"/>
  <c r="H34" i="1" s="1"/>
  <c r="E42" i="1"/>
  <c r="F42" i="1" s="1"/>
  <c r="G42" i="1" s="1"/>
  <c r="H42" i="1" s="1"/>
  <c r="E50" i="1"/>
  <c r="F50" i="1"/>
  <c r="G50" i="1" s="1"/>
  <c r="H50" i="1" s="1"/>
  <c r="E58" i="1"/>
  <c r="F58" i="1" s="1"/>
  <c r="G58" i="1" s="1"/>
  <c r="H58" i="1" s="1"/>
  <c r="E66" i="1"/>
  <c r="E78" i="2" s="1"/>
  <c r="F66" i="1"/>
  <c r="G66" i="1" s="1"/>
  <c r="H66" i="1" s="1"/>
  <c r="E74" i="1"/>
  <c r="F74" i="1" s="1"/>
  <c r="G74" i="1" s="1"/>
  <c r="H74" i="1" s="1"/>
  <c r="E82" i="1"/>
  <c r="E90" i="1"/>
  <c r="F90" i="1" s="1"/>
  <c r="G90" i="1" s="1"/>
  <c r="I90" i="1" s="1"/>
  <c r="E100" i="1"/>
  <c r="E113" i="1"/>
  <c r="F113" i="1" s="1"/>
  <c r="G113" i="1" s="1"/>
  <c r="K113" i="1" s="1"/>
  <c r="E121" i="1"/>
  <c r="E120" i="2" s="1"/>
  <c r="E103" i="1"/>
  <c r="E118" i="1"/>
  <c r="F118" i="1" s="1"/>
  <c r="G118" i="1" s="1"/>
  <c r="J118" i="1" s="1"/>
  <c r="E29" i="1"/>
  <c r="F29" i="1" s="1"/>
  <c r="G29" i="1" s="1"/>
  <c r="H29" i="1" s="1"/>
  <c r="E37" i="1"/>
  <c r="F37" i="1" s="1"/>
  <c r="G37" i="1" s="1"/>
  <c r="H37" i="1" s="1"/>
  <c r="E45" i="1"/>
  <c r="F45" i="1" s="1"/>
  <c r="G45" i="1" s="1"/>
  <c r="H45" i="1" s="1"/>
  <c r="E53" i="1"/>
  <c r="F53" i="1" s="1"/>
  <c r="G53" i="1" s="1"/>
  <c r="H53" i="1" s="1"/>
  <c r="E61" i="1"/>
  <c r="F61" i="1" s="1"/>
  <c r="G61" i="1" s="1"/>
  <c r="H61" i="1" s="1"/>
  <c r="E69" i="1"/>
  <c r="F69" i="1" s="1"/>
  <c r="G69" i="1" s="1"/>
  <c r="H69" i="1" s="1"/>
  <c r="E77" i="1"/>
  <c r="F77" i="1" s="1"/>
  <c r="G77" i="1" s="1"/>
  <c r="H77" i="1" s="1"/>
  <c r="E85" i="1"/>
  <c r="F85" i="1" s="1"/>
  <c r="G85" i="1" s="1"/>
  <c r="H85" i="1" s="1"/>
  <c r="E93" i="1"/>
  <c r="E105" i="2" s="1"/>
  <c r="E96" i="1"/>
  <c r="F96" i="1" s="1"/>
  <c r="G96" i="1" s="1"/>
  <c r="I96" i="1" s="1"/>
  <c r="E24" i="1"/>
  <c r="E32" i="1"/>
  <c r="E40" i="1"/>
  <c r="E48" i="1"/>
  <c r="E60" i="2" s="1"/>
  <c r="E56" i="1"/>
  <c r="E68" i="2" s="1"/>
  <c r="E64" i="1"/>
  <c r="E72" i="1"/>
  <c r="E84" i="2" s="1"/>
  <c r="E80" i="1"/>
  <c r="E88" i="1"/>
  <c r="F88" i="1" s="1"/>
  <c r="G88" i="1" s="1"/>
  <c r="I88" i="1" s="1"/>
  <c r="E98" i="1"/>
  <c r="E108" i="2" s="1"/>
  <c r="E104" i="1"/>
  <c r="F104" i="1"/>
  <c r="G104" i="1" s="1"/>
  <c r="J104" i="1" s="1"/>
  <c r="E137" i="1"/>
  <c r="F137" i="1" s="1"/>
  <c r="G137" i="1" s="1"/>
  <c r="K137" i="1" s="1"/>
  <c r="E113" i="2"/>
  <c r="E122" i="2"/>
  <c r="E33" i="1"/>
  <c r="F33" i="1"/>
  <c r="G33" i="1" s="1"/>
  <c r="H33" i="1" s="1"/>
  <c r="E27" i="1"/>
  <c r="E39" i="2" s="1"/>
  <c r="F27" i="1"/>
  <c r="G27" i="1" s="1"/>
  <c r="H27" i="1" s="1"/>
  <c r="E114" i="2"/>
  <c r="E25" i="1"/>
  <c r="F25" i="1" s="1"/>
  <c r="G25" i="1" s="1"/>
  <c r="H25" i="1" s="1"/>
  <c r="E132" i="1"/>
  <c r="E81" i="1"/>
  <c r="F81" i="1"/>
  <c r="G81" i="1" s="1"/>
  <c r="H81" i="1" s="1"/>
  <c r="E75" i="1"/>
  <c r="E87" i="2" s="1"/>
  <c r="F75" i="1"/>
  <c r="G75" i="1" s="1"/>
  <c r="H75" i="1" s="1"/>
  <c r="E46" i="1"/>
  <c r="F46" i="1"/>
  <c r="G46" i="1" s="1"/>
  <c r="H46" i="1" s="1"/>
  <c r="E122" i="1"/>
  <c r="E24" i="2" s="1"/>
  <c r="F122" i="1"/>
  <c r="G122" i="1" s="1"/>
  <c r="J122" i="1" s="1"/>
  <c r="E124" i="1"/>
  <c r="F124" i="1"/>
  <c r="G124" i="1" s="1"/>
  <c r="K124" i="1" s="1"/>
  <c r="E126" i="1"/>
  <c r="F126" i="1" s="1"/>
  <c r="G126" i="1" s="1"/>
  <c r="K126" i="1" s="1"/>
  <c r="E110" i="1"/>
  <c r="F110" i="1"/>
  <c r="G110" i="1" s="1"/>
  <c r="K110" i="1" s="1"/>
  <c r="E97" i="1"/>
  <c r="E12" i="2" s="1"/>
  <c r="F97" i="1"/>
  <c r="G97" i="1" s="1"/>
  <c r="I97" i="1" s="1"/>
  <c r="E73" i="1"/>
  <c r="F73" i="1"/>
  <c r="G73" i="1" s="1"/>
  <c r="H73" i="1" s="1"/>
  <c r="E67" i="1"/>
  <c r="E79" i="2" s="1"/>
  <c r="F67" i="1"/>
  <c r="G67" i="1" s="1"/>
  <c r="H67" i="1" s="1"/>
  <c r="E38" i="1"/>
  <c r="F38" i="1"/>
  <c r="G38" i="1" s="1"/>
  <c r="H38" i="1" s="1"/>
  <c r="E108" i="1"/>
  <c r="E18" i="2" s="1"/>
  <c r="F108" i="1"/>
  <c r="E14" i="2"/>
  <c r="E118" i="2"/>
  <c r="E31" i="2"/>
  <c r="E94" i="1"/>
  <c r="F94" i="1" s="1"/>
  <c r="G94" i="1" s="1"/>
  <c r="I94" i="1" s="1"/>
  <c r="E65" i="1"/>
  <c r="F65" i="1"/>
  <c r="G65" i="1" s="1"/>
  <c r="H65" i="1" s="1"/>
  <c r="E59" i="1"/>
  <c r="E71" i="2" s="1"/>
  <c r="E30" i="1"/>
  <c r="F30" i="1"/>
  <c r="G30" i="1" s="1"/>
  <c r="H30" i="1" s="1"/>
  <c r="E116" i="1"/>
  <c r="F116" i="1" s="1"/>
  <c r="G116" i="1" s="1"/>
  <c r="J116" i="1" s="1"/>
  <c r="E114" i="1"/>
  <c r="E117" i="2" s="1"/>
  <c r="F114" i="1"/>
  <c r="E123" i="1"/>
  <c r="F123" i="1"/>
  <c r="E133" i="1"/>
  <c r="E33" i="2" s="1"/>
  <c r="F133" i="1"/>
  <c r="G133" i="1" s="1"/>
  <c r="J133" i="1" s="1"/>
  <c r="E129" i="1"/>
  <c r="E106" i="1"/>
  <c r="E16" i="2" s="1"/>
  <c r="E130" i="1"/>
  <c r="F130" i="1"/>
  <c r="G130" i="1" s="1"/>
  <c r="J130" i="1" s="1"/>
  <c r="E119" i="1"/>
  <c r="E23" i="2" s="1"/>
  <c r="E135" i="1"/>
  <c r="F135" i="1" s="1"/>
  <c r="G135" i="1" s="1"/>
  <c r="K135" i="1" s="1"/>
  <c r="G136" i="1"/>
  <c r="K136" i="1" s="1"/>
  <c r="E139" i="1"/>
  <c r="F139" i="1" s="1"/>
  <c r="G139" i="1" s="1"/>
  <c r="K139" i="1" s="1"/>
  <c r="G114" i="1"/>
  <c r="K114" i="1" s="1"/>
  <c r="E127" i="1"/>
  <c r="E27" i="2" s="1"/>
  <c r="E117" i="1"/>
  <c r="F117" i="1" s="1"/>
  <c r="G117" i="1" s="1"/>
  <c r="K117" i="1" s="1"/>
  <c r="E112" i="1"/>
  <c r="F112" i="1"/>
  <c r="G112" i="1" s="1"/>
  <c r="K112" i="1" s="1"/>
  <c r="E111" i="1"/>
  <c r="E105" i="1"/>
  <c r="F105" i="1" s="1"/>
  <c r="G105" i="1" s="1"/>
  <c r="K105" i="1" s="1"/>
  <c r="G131" i="1"/>
  <c r="K131" i="1" s="1"/>
  <c r="G123" i="1"/>
  <c r="K123" i="1" s="1"/>
  <c r="G108" i="1"/>
  <c r="K108" i="1" s="1"/>
  <c r="E128" i="1"/>
  <c r="F128" i="1" s="1"/>
  <c r="G128" i="1" s="1"/>
  <c r="J128" i="1" s="1"/>
  <c r="E125" i="1"/>
  <c r="F125" i="1"/>
  <c r="G125" i="1"/>
  <c r="K125" i="1" s="1"/>
  <c r="F132" i="1"/>
  <c r="G132" i="1" s="1"/>
  <c r="K132" i="1" s="1"/>
  <c r="E32" i="2"/>
  <c r="E44" i="2"/>
  <c r="F32" i="1"/>
  <c r="G32" i="1" s="1"/>
  <c r="H32" i="1" s="1"/>
  <c r="F100" i="1"/>
  <c r="G100" i="1"/>
  <c r="I100" i="1" s="1"/>
  <c r="E110" i="2"/>
  <c r="F47" i="1"/>
  <c r="G47" i="1"/>
  <c r="H47" i="1" s="1"/>
  <c r="E59" i="2"/>
  <c r="F68" i="1"/>
  <c r="G68" i="1"/>
  <c r="H68" i="1" s="1"/>
  <c r="E80" i="2"/>
  <c r="E89" i="2"/>
  <c r="E41" i="2"/>
  <c r="E96" i="2"/>
  <c r="F24" i="1"/>
  <c r="G24" i="1"/>
  <c r="H24" i="1" s="1"/>
  <c r="E36" i="2"/>
  <c r="F60" i="1"/>
  <c r="G60" i="1"/>
  <c r="H60" i="1" s="1"/>
  <c r="E72" i="2"/>
  <c r="F111" i="1"/>
  <c r="G111" i="1" s="1"/>
  <c r="K111" i="1" s="1"/>
  <c r="E19" i="2"/>
  <c r="E26" i="2"/>
  <c r="E21" i="2"/>
  <c r="F80" i="1"/>
  <c r="G80" i="1" s="1"/>
  <c r="H80" i="1" s="1"/>
  <c r="E92" i="2"/>
  <c r="F82" i="1"/>
  <c r="G82" i="1"/>
  <c r="H82" i="1"/>
  <c r="E94" i="2"/>
  <c r="F95" i="1"/>
  <c r="G95" i="1" s="1"/>
  <c r="I95" i="1" s="1"/>
  <c r="E107" i="2"/>
  <c r="F31" i="1"/>
  <c r="G31" i="1"/>
  <c r="H31" i="1"/>
  <c r="E43" i="2"/>
  <c r="E70" i="2"/>
  <c r="E46" i="2"/>
  <c r="E77" i="2"/>
  <c r="F72" i="1"/>
  <c r="G72" i="1" s="1"/>
  <c r="H72" i="1" s="1"/>
  <c r="E35" i="2"/>
  <c r="E38" i="2"/>
  <c r="E37" i="2"/>
  <c r="E73" i="2"/>
  <c r="E58" i="2"/>
  <c r="F119" i="1"/>
  <c r="G119" i="1" s="1"/>
  <c r="J119" i="1" s="1"/>
  <c r="E25" i="2"/>
  <c r="E100" i="2"/>
  <c r="E76" i="2"/>
  <c r="F64" i="1"/>
  <c r="G64" i="1"/>
  <c r="H64" i="1" s="1"/>
  <c r="E91" i="2"/>
  <c r="F36" i="1"/>
  <c r="G36" i="1" s="1"/>
  <c r="H36" i="1" s="1"/>
  <c r="E48" i="2"/>
  <c r="E15" i="2"/>
  <c r="E54" i="2"/>
  <c r="E30" i="2"/>
  <c r="E112" i="2"/>
  <c r="F103" i="1"/>
  <c r="G103" i="1"/>
  <c r="J103" i="1" s="1"/>
  <c r="E13" i="2"/>
  <c r="F71" i="1"/>
  <c r="G71" i="1" s="1"/>
  <c r="H71" i="1" s="1"/>
  <c r="E83" i="2"/>
  <c r="F28" i="1"/>
  <c r="G28" i="1" s="1"/>
  <c r="H28" i="1" s="1"/>
  <c r="E40" i="2"/>
  <c r="E57" i="2"/>
  <c r="E42" i="2"/>
  <c r="E93" i="2"/>
  <c r="E45" i="2"/>
  <c r="F106" i="1"/>
  <c r="G106" i="1" s="1"/>
  <c r="K106" i="1" s="1"/>
  <c r="F121" i="1"/>
  <c r="G121" i="1" s="1"/>
  <c r="K121" i="1" s="1"/>
  <c r="F63" i="1"/>
  <c r="G63" i="1" s="1"/>
  <c r="H63" i="1" s="1"/>
  <c r="E75" i="2"/>
  <c r="E28" i="2"/>
  <c r="E20" i="2"/>
  <c r="E86" i="2"/>
  <c r="F129" i="1"/>
  <c r="G129" i="1" s="1"/>
  <c r="K129" i="1" s="1"/>
  <c r="E29" i="2"/>
  <c r="E52" i="2"/>
  <c r="F40" i="1"/>
  <c r="G40" i="1"/>
  <c r="H40" i="1" s="1"/>
  <c r="E116" i="2"/>
  <c r="F55" i="1"/>
  <c r="G55" i="1" s="1"/>
  <c r="H55" i="1" s="1"/>
  <c r="E67" i="2"/>
  <c r="F76" i="1"/>
  <c r="G76" i="1" s="1"/>
  <c r="H76" i="1" s="1"/>
  <c r="E88" i="2"/>
  <c r="E115" i="2"/>
  <c r="E102" i="2"/>
  <c r="E50" i="2"/>
  <c r="E106" i="2"/>
  <c r="E62" i="2"/>
  <c r="E49" i="2" l="1"/>
  <c r="F56" i="1"/>
  <c r="G56" i="1" s="1"/>
  <c r="H56" i="1" s="1"/>
  <c r="F127" i="1"/>
  <c r="G127" i="1" s="1"/>
  <c r="E51" i="2"/>
  <c r="F59" i="1"/>
  <c r="G59" i="1" s="1"/>
  <c r="H59" i="1" s="1"/>
  <c r="E65" i="2"/>
  <c r="F48" i="1"/>
  <c r="G48" i="1" s="1"/>
  <c r="H48" i="1" s="1"/>
  <c r="E81" i="2"/>
  <c r="E64" i="2"/>
  <c r="F93" i="1"/>
  <c r="G93" i="1" s="1"/>
  <c r="I93" i="1" s="1"/>
  <c r="E56" i="2"/>
  <c r="E22" i="2"/>
  <c r="E17" i="2"/>
  <c r="F98" i="1"/>
  <c r="G98" i="1" s="1"/>
  <c r="I98" i="1" s="1"/>
  <c r="E97" i="2"/>
  <c r="E99" i="2"/>
  <c r="E109" i="2"/>
  <c r="E11" i="2"/>
  <c r="E104" i="2"/>
  <c r="C11" i="1"/>
  <c r="C12" i="1"/>
  <c r="C16" i="1" l="1"/>
  <c r="D18" i="1" s="1"/>
  <c r="O42" i="1"/>
  <c r="O45" i="1"/>
  <c r="O85" i="1"/>
  <c r="O123" i="1"/>
  <c r="O90" i="1"/>
  <c r="O27" i="1"/>
  <c r="O98" i="1"/>
  <c r="O64" i="1"/>
  <c r="O119" i="1"/>
  <c r="O77" i="1"/>
  <c r="O33" i="1"/>
  <c r="O46" i="1"/>
  <c r="O101" i="1"/>
  <c r="O120" i="1"/>
  <c r="O129" i="1"/>
  <c r="O41" i="1"/>
  <c r="O104" i="1"/>
  <c r="O44" i="1"/>
  <c r="O72" i="1"/>
  <c r="O61" i="1"/>
  <c r="O29" i="1"/>
  <c r="O134" i="1"/>
  <c r="O65" i="1"/>
  <c r="O87" i="1"/>
  <c r="O59" i="1"/>
  <c r="O118" i="1"/>
  <c r="O67" i="1"/>
  <c r="O37" i="1"/>
  <c r="O139" i="1"/>
  <c r="O131" i="1"/>
  <c r="O122" i="1"/>
  <c r="O91" i="1"/>
  <c r="O84" i="1"/>
  <c r="O68" i="1"/>
  <c r="O43" i="1"/>
  <c r="O25" i="1"/>
  <c r="O79" i="1"/>
  <c r="O21" i="1"/>
  <c r="O62" i="1"/>
  <c r="O111" i="1"/>
  <c r="O114" i="1"/>
  <c r="O136" i="1"/>
  <c r="O58" i="1"/>
  <c r="O137" i="1"/>
  <c r="O26" i="1"/>
  <c r="O38" i="1"/>
  <c r="O125" i="1"/>
  <c r="O102" i="1"/>
  <c r="O103" i="1"/>
  <c r="O93" i="1"/>
  <c r="O30" i="1"/>
  <c r="O47" i="1"/>
  <c r="O128" i="1"/>
  <c r="O116" i="1"/>
  <c r="O23" i="1"/>
  <c r="O60" i="1"/>
  <c r="O57" i="1"/>
  <c r="O121" i="1"/>
  <c r="O78" i="1"/>
  <c r="O130" i="1"/>
  <c r="O86" i="1"/>
  <c r="O127" i="1"/>
  <c r="O124" i="1"/>
  <c r="O39" i="1"/>
  <c r="O70" i="1"/>
  <c r="O97" i="1"/>
  <c r="O117" i="1"/>
  <c r="O94" i="1"/>
  <c r="O50" i="1"/>
  <c r="O54" i="1"/>
  <c r="O135" i="1"/>
  <c r="O24" i="1"/>
  <c r="O56" i="1"/>
  <c r="O74" i="1"/>
  <c r="O71" i="1"/>
  <c r="O133" i="1"/>
  <c r="O99" i="1"/>
  <c r="O35" i="1"/>
  <c r="O53" i="1"/>
  <c r="O49" i="1"/>
  <c r="O36" i="1"/>
  <c r="O31" i="1"/>
  <c r="O22" i="1"/>
  <c r="O34" i="1"/>
  <c r="O55" i="1"/>
  <c r="O95" i="1"/>
  <c r="O75" i="1"/>
  <c r="O92" i="1"/>
  <c r="O96" i="1"/>
  <c r="O76" i="1"/>
  <c r="O89" i="1"/>
  <c r="O106" i="1"/>
  <c r="C15" i="1"/>
  <c r="C18" i="1" s="1"/>
  <c r="O51" i="1"/>
  <c r="O140" i="1"/>
  <c r="O48" i="1"/>
  <c r="O83" i="1"/>
  <c r="O63" i="1"/>
  <c r="O73" i="1"/>
  <c r="O82" i="1"/>
  <c r="O113" i="1"/>
  <c r="O132" i="1"/>
  <c r="O80" i="1"/>
  <c r="O81" i="1"/>
  <c r="O100" i="1"/>
  <c r="O40" i="1"/>
  <c r="O126" i="1"/>
  <c r="O52" i="1"/>
  <c r="O112" i="1"/>
  <c r="O32" i="1"/>
  <c r="O107" i="1"/>
  <c r="O109" i="1"/>
  <c r="O105" i="1"/>
  <c r="O28" i="1"/>
  <c r="O115" i="1"/>
  <c r="O69" i="1"/>
  <c r="O108" i="1"/>
  <c r="O88" i="1"/>
  <c r="O66" i="1"/>
  <c r="O138" i="1"/>
  <c r="O110" i="1"/>
  <c r="K127" i="1"/>
  <c r="F18" i="1" l="1"/>
  <c r="F19" i="1" s="1"/>
</calcChain>
</file>

<file path=xl/sharedStrings.xml><?xml version="1.0" encoding="utf-8"?>
<sst xmlns="http://schemas.openxmlformats.org/spreadsheetml/2006/main" count="1131" uniqueCount="498">
  <si>
    <t>VSB-063</t>
  </si>
  <si>
    <t>IBVS 6230</t>
  </si>
  <si>
    <t>VSB-64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</si>
  <si>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</si>
  <si>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</si>
  <si>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</si>
  <si>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</si>
  <si>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</si>
  <si>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</si>
  <si>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</si>
  <si>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</si>
  <si>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</si>
  <si>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</si>
  <si>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</si>
  <si>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</si>
  <si>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</si>
  <si>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</si>
  <si>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</si>
  <si>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</si>
  <si>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</si>
  <si>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</si>
  <si>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</si>
  <si>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</si>
  <si>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</si>
  <si>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</si>
  <si>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</si>
  <si>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</si>
  <si>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</si>
  <si>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</si>
  <si>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</si>
  <si>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</si>
  <si>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5493</t>
  </si>
  <si>
    <t>IBVS 4097</t>
  </si>
  <si>
    <t>IBVS 5296</t>
  </si>
  <si>
    <t>IBVS 5502</t>
  </si>
  <si>
    <t>I</t>
  </si>
  <si>
    <t>IBVS 5643</t>
  </si>
  <si>
    <t>EA/KE</t>
  </si>
  <si>
    <t>IBVS 5677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</si>
  <si>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</si>
  <si>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</si>
  <si>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</si>
  <si>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</si>
  <si>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</si>
  <si>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</si>
  <si>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</si>
  <si>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</si>
  <si>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IBVS 5676</t>
  </si>
  <si>
    <t>IBVS 5761</t>
  </si>
  <si>
    <t>II</t>
  </si>
  <si>
    <t>IBVS 5802</t>
  </si>
  <si>
    <t>Start of linear fit &gt;&gt;&gt;&gt;&gt;&gt;&gt;&gt;&gt;&gt;&gt;&gt;&gt;&gt;&gt;&gt;&gt;&gt;&gt;&gt;&gt;</t>
  </si>
  <si>
    <t>IBVS 5874</t>
  </si>
  <si>
    <t>IBVS 5894</t>
  </si>
  <si>
    <t>OEJV 0094</t>
  </si>
  <si>
    <t>IBVS 5929</t>
  </si>
  <si>
    <t>IBVS 5920</t>
  </si>
  <si>
    <t>Add cycle</t>
  </si>
  <si>
    <t>Old Cycle</t>
  </si>
  <si>
    <t>IBVS 5918</t>
  </si>
  <si>
    <t>IBVS 5959</t>
  </si>
  <si>
    <t>IBVS 5992</t>
  </si>
  <si>
    <t>OEJV 0142</t>
  </si>
  <si>
    <t>IBVS 6042</t>
  </si>
  <si>
    <t>IBVS 6070</t>
  </si>
  <si>
    <t>V0392 Ori / GSC 01318-00945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</si>
  <si>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</si>
  <si>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</si>
  <si>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</si>
  <si>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</si>
  <si>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</si>
  <si>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</si>
  <si>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</si>
  <si>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</si>
  <si>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</si>
  <si>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</si>
  <si>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</si>
  <si>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</si>
  <si>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</si>
  <si>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</si>
  <si>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2425506.624 </t>
  </si>
  <si>
    <t> 17.09.1928 02:58 </t>
  </si>
  <si>
    <t> 0.004 </t>
  </si>
  <si>
    <t>P </t>
  </si>
  <si>
    <t> L.Meinunger </t>
  </si>
  <si>
    <t> MVS 3.199 </t>
  </si>
  <si>
    <t>2426224.583 </t>
  </si>
  <si>
    <t> 05.09.1930 01:59 </t>
  </si>
  <si>
    <t> 0.003 </t>
  </si>
  <si>
    <t>2426743.425 </t>
  </si>
  <si>
    <t> 05.02.1932 22:12 </t>
  </si>
  <si>
    <t> -0.012 </t>
  </si>
  <si>
    <t>2428453.629 </t>
  </si>
  <si>
    <t> 12.10.1936 03:05 </t>
  </si>
  <si>
    <t> 0.010 </t>
  </si>
  <si>
    <t> C.Hoffmeister </t>
  </si>
  <si>
    <t> VSS 2.56 </t>
  </si>
  <si>
    <t>2428494.467 </t>
  </si>
  <si>
    <t> 21.11.1936 23:12 </t>
  </si>
  <si>
    <t> -0.028 </t>
  </si>
  <si>
    <t>2428547.276 </t>
  </si>
  <si>
    <t> 13.01.1937 18:37 </t>
  </si>
  <si>
    <t> 0.038 </t>
  </si>
  <si>
    <t>2428809.597 </t>
  </si>
  <si>
    <t> 03.10.1937 02:19 </t>
  </si>
  <si>
    <t> -0.036 </t>
  </si>
  <si>
    <t>2429167.598 </t>
  </si>
  <si>
    <t> 26.09.1938 02:21 </t>
  </si>
  <si>
    <t> -0.026 </t>
  </si>
  <si>
    <t>2429229.567 </t>
  </si>
  <si>
    <t> 27.11.1938 01:36 </t>
  </si>
  <si>
    <t> -0.030 </t>
  </si>
  <si>
    <t>2429231.590 </t>
  </si>
  <si>
    <t> 29.11.1938 02:09 </t>
  </si>
  <si>
    <t> 0.015 </t>
  </si>
  <si>
    <t>2429251.350 </t>
  </si>
  <si>
    <t> 18.12.1938 20:24 </t>
  </si>
  <si>
    <t>2429340.354 </t>
  </si>
  <si>
    <t> 17.03.1939 20:29 </t>
  </si>
  <si>
    <t> -0.002 </t>
  </si>
  <si>
    <t>2429630.469 </t>
  </si>
  <si>
    <t> 01.01.1940 23:15 </t>
  </si>
  <si>
    <t> 0.028 </t>
  </si>
  <si>
    <t>2429641.317 </t>
  </si>
  <si>
    <t> 12.01.1940 19:36 </t>
  </si>
  <si>
    <t>2429729.328 </t>
  </si>
  <si>
    <t> 09.04.1940 19:52 </t>
  </si>
  <si>
    <t> -0.006 </t>
  </si>
  <si>
    <t>2429943.596 </t>
  </si>
  <si>
    <t> 10.11.1940 02:18 </t>
  </si>
  <si>
    <t> -0.005 </t>
  </si>
  <si>
    <t>2429957.471 </t>
  </si>
  <si>
    <t> 23.11.1940 23:18 </t>
  </si>
  <si>
    <t> 0.025 </t>
  </si>
  <si>
    <t>2430326.609 </t>
  </si>
  <si>
    <t> 28.11.1941 02:36 </t>
  </si>
  <si>
    <t>2430375.422 </t>
  </si>
  <si>
    <t> 15.01.1942 22:07 </t>
  </si>
  <si>
    <t> -0.010 </t>
  </si>
  <si>
    <t>2430778.270 </t>
  </si>
  <si>
    <t> 22.02.1943 18:28 </t>
  </si>
  <si>
    <t>2432118.601 </t>
  </si>
  <si>
    <t> 25.10.1946 02:25 </t>
  </si>
  <si>
    <t> 0.022 </t>
  </si>
  <si>
    <t>2432908.400 </t>
  </si>
  <si>
    <t> 22.12.1948 21:36 </t>
  </si>
  <si>
    <t> -0.001 </t>
  </si>
  <si>
    <t>2433186.588 </t>
  </si>
  <si>
    <t> 27.09.1949 02:06 </t>
  </si>
  <si>
    <t> -0.031 </t>
  </si>
  <si>
    <t>2433357.358 </t>
  </si>
  <si>
    <t> 16.03.1950 20:35 </t>
  </si>
  <si>
    <t> -0.016 </t>
  </si>
  <si>
    <t>2433361.332 </t>
  </si>
  <si>
    <t> 20.03.1950 19:58 </t>
  </si>
  <si>
    <t> 0.002 </t>
  </si>
  <si>
    <t>2433378.15 </t>
  </si>
  <si>
    <t> 06.04.1950 15:36 </t>
  </si>
  <si>
    <t> 0.01 </t>
  </si>
  <si>
    <t> A.Soloviev </t>
  </si>
  <si>
    <t> AC 151.26 </t>
  </si>
  <si>
    <t>2433597.32 </t>
  </si>
  <si>
    <t> 11.11.1950 19:40 </t>
  </si>
  <si>
    <t> -0.03 </t>
  </si>
  <si>
    <t>2433630.30 </t>
  </si>
  <si>
    <t> 14.12.1950 19:12 </t>
  </si>
  <si>
    <t> -0.02 </t>
  </si>
  <si>
    <t>2433659.29 </t>
  </si>
  <si>
    <t> 12.01.1951 18:57 </t>
  </si>
  <si>
    <t> -0.04 </t>
  </si>
  <si>
    <t>2434088.15 </t>
  </si>
  <si>
    <t> 16.03.1952 15:36 </t>
  </si>
  <si>
    <t>2434420.12 </t>
  </si>
  <si>
    <t> 11.02.1953 14:52 </t>
  </si>
  <si>
    <t>2434653.544 </t>
  </si>
  <si>
    <t> 03.10.1953 01:03 </t>
  </si>
  <si>
    <t> 0.018 </t>
  </si>
  <si>
    <t>2435135.410 </t>
  </si>
  <si>
    <t> 27.01.1955 21:50 </t>
  </si>
  <si>
    <t> -0.053 </t>
  </si>
  <si>
    <t>2435164.446 </t>
  </si>
  <si>
    <t> 25.02.1955 22:42 </t>
  </si>
  <si>
    <t> -0.025 </t>
  </si>
  <si>
    <t>2435892.339 </t>
  </si>
  <si>
    <t> 22.02.1957 20:08 </t>
  </si>
  <si>
    <t>2435921.352 </t>
  </si>
  <si>
    <t> 23.03.1957 20:26 </t>
  </si>
  <si>
    <t> 0.023 </t>
  </si>
  <si>
    <t>2436604.322 </t>
  </si>
  <si>
    <t> 04.02.1959 19:43 </t>
  </si>
  <si>
    <t>2436608.280 </t>
  </si>
  <si>
    <t> 08.02.1959 18:43 </t>
  </si>
  <si>
    <t> -0.023 </t>
  </si>
  <si>
    <t>2436896.412 </t>
  </si>
  <si>
    <t> 23.11.1959 21:53 </t>
  </si>
  <si>
    <t> K.Häussler </t>
  </si>
  <si>
    <t> HABZ 98 </t>
  </si>
  <si>
    <t>2437312.418 </t>
  </si>
  <si>
    <t> 12.01.1961 22:01 </t>
  </si>
  <si>
    <t> P.Ahnert </t>
  </si>
  <si>
    <t> MVS 644 </t>
  </si>
  <si>
    <t>2437345.369 </t>
  </si>
  <si>
    <t> 14.02.1961 20:51 </t>
  </si>
  <si>
    <t> -0.014 </t>
  </si>
  <si>
    <t>2437349.360 </t>
  </si>
  <si>
    <t> 18.02.1961 20:38 </t>
  </si>
  <si>
    <t>2437917.624 </t>
  </si>
  <si>
    <t> 10.09.1962 02:58 </t>
  </si>
  <si>
    <t> -0.017 </t>
  </si>
  <si>
    <t>2438088.397 </t>
  </si>
  <si>
    <t> 27.02.1963 21:31 </t>
  </si>
  <si>
    <t> 0.001 </t>
  </si>
  <si>
    <t>2438372.526 </t>
  </si>
  <si>
    <t> 09.12.1963 00:37 </t>
  </si>
  <si>
    <t> -0.021 </t>
  </si>
  <si>
    <t>2438411.458 </t>
  </si>
  <si>
    <t> 16.01.1964 22:59 </t>
  </si>
  <si>
    <t> 0.013 </t>
  </si>
  <si>
    <t>2438440.458 </t>
  </si>
  <si>
    <t> 14.02.1964 22:59 </t>
  </si>
  <si>
    <t>2438670.580 </t>
  </si>
  <si>
    <t> 02.10.1964 01:55 </t>
  </si>
  <si>
    <t> 0.036 </t>
  </si>
  <si>
    <t>2439024.547 </t>
  </si>
  <si>
    <t> 21.09.1965 01:07 </t>
  </si>
  <si>
    <t> -0.032 </t>
  </si>
  <si>
    <t>2439055.556 </t>
  </si>
  <si>
    <t> 22.10.1965 01:20 </t>
  </si>
  <si>
    <t> -0.009 </t>
  </si>
  <si>
    <t>2439057.581 </t>
  </si>
  <si>
    <t> 24.10.1965 01:56 </t>
  </si>
  <si>
    <t>2439059.517 </t>
  </si>
  <si>
    <t> 26.10.1965 00:24 </t>
  </si>
  <si>
    <t> -0.004 </t>
  </si>
  <si>
    <t>2439088.545 </t>
  </si>
  <si>
    <t> 24.11.1965 01:04 </t>
  </si>
  <si>
    <t>2439528.276 </t>
  </si>
  <si>
    <t> 06.02.1967 18:37 </t>
  </si>
  <si>
    <t>2440981.332 </t>
  </si>
  <si>
    <t> 29.01.1971 19:58 </t>
  </si>
  <si>
    <t>2441329.443 </t>
  </si>
  <si>
    <t> 12.01.1972 22:37 </t>
  </si>
  <si>
    <t> 0.007 </t>
  </si>
  <si>
    <t>2441331.415 </t>
  </si>
  <si>
    <t> 14.01.1972 21:57 </t>
  </si>
  <si>
    <t>2441333.393 </t>
  </si>
  <si>
    <t> 16.01.1972 21:25 </t>
  </si>
  <si>
    <t>2442404.724 </t>
  </si>
  <si>
    <t> 23.12.1974 05:22 </t>
  </si>
  <si>
    <t>V </t>
  </si>
  <si>
    <t> R.Diethelm </t>
  </si>
  <si>
    <t> BBS 19 </t>
  </si>
  <si>
    <t>2442417.279 </t>
  </si>
  <si>
    <t> 04.01.1975 18:41 </t>
  </si>
  <si>
    <t> 0.024 </t>
  </si>
  <si>
    <t> BBS 20 </t>
  </si>
  <si>
    <t>2442475.279 </t>
  </si>
  <si>
    <t> 03.03.1975 18:41 </t>
  </si>
  <si>
    <t>2443212.367 </t>
  </si>
  <si>
    <t> 09.03.1977 20:48 </t>
  </si>
  <si>
    <t> 0.016 </t>
  </si>
  <si>
    <t> BBS 33 </t>
  </si>
  <si>
    <t>2445052.420 </t>
  </si>
  <si>
    <t> 23.03.1982 22:04 </t>
  </si>
  <si>
    <t> T.Brelstaff </t>
  </si>
  <si>
    <t> VSSC 60.22 </t>
  </si>
  <si>
    <t>2445054.397 </t>
  </si>
  <si>
    <t> 25.03.1982 21:31 </t>
  </si>
  <si>
    <t> 0.006 </t>
  </si>
  <si>
    <t>2447231.360 </t>
  </si>
  <si>
    <t> 10.03.1988 20:38 </t>
  </si>
  <si>
    <t> 0.014 </t>
  </si>
  <si>
    <t> H.Peter </t>
  </si>
  <si>
    <t> BBS 88 </t>
  </si>
  <si>
    <t>2447233.330 </t>
  </si>
  <si>
    <t> 12.03.1988 19:55 </t>
  </si>
  <si>
    <t>2447554.389 </t>
  </si>
  <si>
    <t> 27.01.1989 21:20 </t>
  </si>
  <si>
    <t> -0.007 </t>
  </si>
  <si>
    <t> BBS 91 </t>
  </si>
  <si>
    <t>2447564.281 </t>
  </si>
  <si>
    <t> 06.02.1989 18:44 </t>
  </si>
  <si>
    <t>2447566.279 </t>
  </si>
  <si>
    <t> 08.02.1989 18:41 </t>
  </si>
  <si>
    <t> Moschner&amp;Kleikamp </t>
  </si>
  <si>
    <t>BAVM 52 </t>
  </si>
  <si>
    <t>2447587.366 </t>
  </si>
  <si>
    <t> 01.03.1989 20:47 </t>
  </si>
  <si>
    <t>2447914.366 </t>
  </si>
  <si>
    <t> 22.01.1990 20:47 </t>
  </si>
  <si>
    <t> BBS 94 </t>
  </si>
  <si>
    <t>2447922.307 </t>
  </si>
  <si>
    <t> 30.01.1990 19:22 </t>
  </si>
  <si>
    <t> 0.031 </t>
  </si>
  <si>
    <t>2447941.422 </t>
  </si>
  <si>
    <t> 18.02.1990 22:07 </t>
  </si>
  <si>
    <t> 0.027 </t>
  </si>
  <si>
    <t>2447943.418 </t>
  </si>
  <si>
    <t> 20.02.1990 22:01 </t>
  </si>
  <si>
    <t> 0.045 </t>
  </si>
  <si>
    <t>2448272.3601 </t>
  </si>
  <si>
    <t> 15.01.1991 20:38 </t>
  </si>
  <si>
    <t> 0.0043 </t>
  </si>
  <si>
    <t>E </t>
  </si>
  <si>
    <t>B</t>
  </si>
  <si>
    <t> D.Hanzl </t>
  </si>
  <si>
    <t>IBVS 4097 </t>
  </si>
  <si>
    <t>2448272.3628 </t>
  </si>
  <si>
    <t> 15.01.1991 20:42 </t>
  </si>
  <si>
    <t> 0.0070 </t>
  </si>
  <si>
    <t>G</t>
  </si>
  <si>
    <t>2448307.307 </t>
  </si>
  <si>
    <t> 19.02.1991 19:22 </t>
  </si>
  <si>
    <t> 0.009 </t>
  </si>
  <si>
    <t> E.Blättler </t>
  </si>
  <si>
    <t> BBS 97 </t>
  </si>
  <si>
    <t>2448332.351 </t>
  </si>
  <si>
    <t> 16.03.1991 20:25 </t>
  </si>
  <si>
    <t> 0.000 </t>
  </si>
  <si>
    <t>2448688.364 </t>
  </si>
  <si>
    <t> 06.03.1992 20:44 </t>
  </si>
  <si>
    <t> -0.000 </t>
  </si>
  <si>
    <t> BBS 101 </t>
  </si>
  <si>
    <t>2450390.626 </t>
  </si>
  <si>
    <t> 03.11.1996 03:01 </t>
  </si>
  <si>
    <t>?</t>
  </si>
  <si>
    <t> A.Paschke </t>
  </si>
  <si>
    <t> BBS 116 </t>
  </si>
  <si>
    <t>2450483.5956 </t>
  </si>
  <si>
    <t> 04.02.1997 02:17 </t>
  </si>
  <si>
    <t> 0.0013 </t>
  </si>
  <si>
    <t> B.Krobusek </t>
  </si>
  <si>
    <t> BBS 114 </t>
  </si>
  <si>
    <t>2451925.4501 </t>
  </si>
  <si>
    <t> 15.01.2001 22:48 </t>
  </si>
  <si>
    <t> 0.0017 </t>
  </si>
  <si>
    <t>-I</t>
  </si>
  <si>
    <t> W.Kleikamp </t>
  </si>
  <si>
    <t>BAVM 152 </t>
  </si>
  <si>
    <t>2452647.3672 </t>
  </si>
  <si>
    <t> 07.01.2003 20:48 </t>
  </si>
  <si>
    <t>41167</t>
  </si>
  <si>
    <t> 0.0028 </t>
  </si>
  <si>
    <t> K.&amp; M.Rätz </t>
  </si>
  <si>
    <t>BAVM 172 </t>
  </si>
  <si>
    <t>2452654.6209 </t>
  </si>
  <si>
    <t> 15.01.2003 02:54 </t>
  </si>
  <si>
    <t>41178</t>
  </si>
  <si>
    <t> S.Dvorak </t>
  </si>
  <si>
    <t>IBVS 5502 </t>
  </si>
  <si>
    <t>2452655.2768 </t>
  </si>
  <si>
    <t> 15.01.2003 18:38 </t>
  </si>
  <si>
    <t>41179</t>
  </si>
  <si>
    <t> 0.0010 </t>
  </si>
  <si>
    <t> BBS 129 </t>
  </si>
  <si>
    <t>2452715.2725 </t>
  </si>
  <si>
    <t> 16.03.2003 18:32 </t>
  </si>
  <si>
    <t>41270</t>
  </si>
  <si>
    <t> 0.0018 </t>
  </si>
  <si>
    <t> L.Kotková &amp; M.Wolf </t>
  </si>
  <si>
    <t>IBVS 5676 </t>
  </si>
  <si>
    <t>2452998.7648 </t>
  </si>
  <si>
    <t> 25.12.2003 06:21 </t>
  </si>
  <si>
    <t>41700</t>
  </si>
  <si>
    <t> 0.0020 </t>
  </si>
  <si>
    <t> R.Nelson </t>
  </si>
  <si>
    <t>IBVS 5493 </t>
  </si>
  <si>
    <t>2453354.1196 </t>
  </si>
  <si>
    <t> 14.12.2004 14:52 </t>
  </si>
  <si>
    <t>42239</t>
  </si>
  <si>
    <t> 0.0027 </t>
  </si>
  <si>
    <t> Nakajima </t>
  </si>
  <si>
    <t>VSB 43 </t>
  </si>
  <si>
    <t>2453450.3752 </t>
  </si>
  <si>
    <t> 20.03.2005 21:00 </t>
  </si>
  <si>
    <t>42385</t>
  </si>
  <si>
    <t> 0.0029 </t>
  </si>
  <si>
    <t> M.Zejda et al. </t>
  </si>
  <si>
    <t>IBVS 5741 </t>
  </si>
  <si>
    <t>2453671.8957 </t>
  </si>
  <si>
    <t> 28.10.2005 09:29 </t>
  </si>
  <si>
    <t>42721</t>
  </si>
  <si>
    <t> 0.0039 </t>
  </si>
  <si>
    <t>IBVS 5677 </t>
  </si>
  <si>
    <t>2453674.5337 </t>
  </si>
  <si>
    <t> 31.10.2005 00:48 </t>
  </si>
  <si>
    <t>42725</t>
  </si>
  <si>
    <t> 0.0048 </t>
  </si>
  <si>
    <t>2453696.2895 </t>
  </si>
  <si>
    <t> 21.11.2005 18:56 </t>
  </si>
  <si>
    <t>42758</t>
  </si>
  <si>
    <t> 0.0042 </t>
  </si>
  <si>
    <t> Kubotera </t>
  </si>
  <si>
    <t>VSB 44 </t>
  </si>
  <si>
    <t>2453700.2449 </t>
  </si>
  <si>
    <t> 25.11.2005 17:52 </t>
  </si>
  <si>
    <t>42764</t>
  </si>
  <si>
    <t>2453715.4091 </t>
  </si>
  <si>
    <t> 10.12.2005 21:49 </t>
  </si>
  <si>
    <t>42787</t>
  </si>
  <si>
    <t> 0.0046 </t>
  </si>
  <si>
    <t>2453758.2596 </t>
  </si>
  <si>
    <t> 22.01.2006 18:13 </t>
  </si>
  <si>
    <t>42852</t>
  </si>
  <si>
    <t> 0.0016 </t>
  </si>
  <si>
    <t>C </t>
  </si>
  <si>
    <t>BAVM 186 </t>
  </si>
  <si>
    <t>2454068.7870 </t>
  </si>
  <si>
    <t> 29.11.2006 06:53 </t>
  </si>
  <si>
    <t>43323</t>
  </si>
  <si>
    <t> 0.0063 </t>
  </si>
  <si>
    <t>R</t>
  </si>
  <si>
    <t>IBVS 5760 </t>
  </si>
  <si>
    <t>2454091.5327 </t>
  </si>
  <si>
    <t> 22.12.2006 00:47 </t>
  </si>
  <si>
    <t>43357.5</t>
  </si>
  <si>
    <t> 0.0067 </t>
  </si>
  <si>
    <t> F.Agerer </t>
  </si>
  <si>
    <t>BAVM 183 </t>
  </si>
  <si>
    <t>2454476.5515 </t>
  </si>
  <si>
    <t> 11.01.2008 01:14 </t>
  </si>
  <si>
    <t>43941.5</t>
  </si>
  <si>
    <t> 0.0036 </t>
  </si>
  <si>
    <t>BAVM 201 </t>
  </si>
  <si>
    <t>2454521.3808 </t>
  </si>
  <si>
    <t> 24.02.2008 21:08 </t>
  </si>
  <si>
    <t>44009.5</t>
  </si>
  <si>
    <t> L.Urbancok </t>
  </si>
  <si>
    <t>OEJV 0094 </t>
  </si>
  <si>
    <t>2454809.1601 </t>
  </si>
  <si>
    <t> 08.12.2008 15:50 </t>
  </si>
  <si>
    <t>44446</t>
  </si>
  <si>
    <t> 0.0034 </t>
  </si>
  <si>
    <t> H.Itoh </t>
  </si>
  <si>
    <t>VSB 48 </t>
  </si>
  <si>
    <t>2454829.5977 </t>
  </si>
  <si>
    <t> 29.12.2008 02:20 </t>
  </si>
  <si>
    <t>44477</t>
  </si>
  <si>
    <t> 0.0032 </t>
  </si>
  <si>
    <t>BAVM 209 </t>
  </si>
  <si>
    <t>2454881.6829 </t>
  </si>
  <si>
    <t> 19.02.2009 04:23 </t>
  </si>
  <si>
    <t>44556</t>
  </si>
  <si>
    <t> 0.0050 </t>
  </si>
  <si>
    <t>IBVS 5894 </t>
  </si>
  <si>
    <t>2455135.1764 </t>
  </si>
  <si>
    <t> 30.10.2009 16:14 </t>
  </si>
  <si>
    <t>44940.5</t>
  </si>
  <si>
    <t> 0.0038 </t>
  </si>
  <si>
    <t>Rc</t>
  </si>
  <si>
    <t> K.Shiokawa </t>
  </si>
  <si>
    <t>VSB 50 </t>
  </si>
  <si>
    <t>2455136.1637 </t>
  </si>
  <si>
    <t> 31.10.2009 15:55 </t>
  </si>
  <si>
    <t>44942</t>
  </si>
  <si>
    <t> 0.0022 </t>
  </si>
  <si>
    <t>2455158.9118 </t>
  </si>
  <si>
    <t> 23.11.2009 09:52 </t>
  </si>
  <si>
    <t>44976.5</t>
  </si>
  <si>
    <t>IBVS 5920 </t>
  </si>
  <si>
    <t>2455163.853 </t>
  </si>
  <si>
    <t> 28.11.2009 08:28 </t>
  </si>
  <si>
    <t>44984</t>
  </si>
  <si>
    <t>IBVS 5929 </t>
  </si>
  <si>
    <t>2455244.2859 </t>
  </si>
  <si>
    <t> 16.02.2010 18:51 </t>
  </si>
  <si>
    <t>45106</t>
  </si>
  <si>
    <t>BAVM 214 </t>
  </si>
  <si>
    <t>2455591.7289 </t>
  </si>
  <si>
    <t> 30.01.2011 05:29 </t>
  </si>
  <si>
    <t>45633</t>
  </si>
  <si>
    <t> 0.0021 </t>
  </si>
  <si>
    <t>IBVS 5992 </t>
  </si>
  <si>
    <t>2455602.2770 </t>
  </si>
  <si>
    <t> 09.02.2011 18:38 </t>
  </si>
  <si>
    <t>45649</t>
  </si>
  <si>
    <t>-U;-I</t>
  </si>
  <si>
    <t> M.&amp; K.Rätz </t>
  </si>
  <si>
    <t>BAVM 231 </t>
  </si>
  <si>
    <t>2455838.628 </t>
  </si>
  <si>
    <t> 04.10.2011 03:04 </t>
  </si>
  <si>
    <t>46007.5</t>
  </si>
  <si>
    <t>OEJV 0142 </t>
  </si>
  <si>
    <t>2456256.9435 </t>
  </si>
  <si>
    <t> 25.11.2012 10:38 </t>
  </si>
  <si>
    <t>46642</t>
  </si>
  <si>
    <t> -0.0008 </t>
  </si>
  <si>
    <t>IBVS 6042 </t>
  </si>
  <si>
    <t>2457042.4858 </t>
  </si>
  <si>
    <t> 19.01.2015 23:39 </t>
  </si>
  <si>
    <t>47833.5</t>
  </si>
  <si>
    <t>BAVM 239 </t>
  </si>
  <si>
    <t>IBVS 6196</t>
  </si>
  <si>
    <t>IBVS 5741</t>
  </si>
  <si>
    <t>RHN 2019</t>
  </si>
  <si>
    <t>BAD?</t>
  </si>
  <si>
    <t>JAVSO 49, 106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</si>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</sst>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6" fillId="0" borderId="0"/>
    <xf numFmtId="0" fontId="9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6" fillId="0" borderId="0" xfId="0" applyFont="1">
      <alignment vertical="top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wrapText="1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5" fillId="0" borderId="0" xfId="44" applyFont="1" applyAlignment="1">
      <alignment horizontal="left" vertical="center" wrapText="1"/>
    </xf>
    <xf numFmtId="0" fontId="35" fillId="0" borderId="0" xfId="44" applyFont="1" applyAlignment="1">
      <alignment horizontal="center" vertical="center" wrapText="1"/>
    </xf>
    <xf numFmtId="0" fontId="35" fillId="0" borderId="0" xfId="44" applyFont="1" applyAlignment="1">
      <alignment horizontal="left" wrapText="1"/>
    </xf>
    <xf numFmtId="0" fontId="35" fillId="0" borderId="0" xfId="43" applyFont="1"/>
    <xf numFmtId="0" fontId="35" fillId="0" borderId="0" xfId="43" applyFont="1" applyAlignment="1">
      <alignment horizontal="center"/>
    </xf>
    <xf numFmtId="165" fontId="35" fillId="0" borderId="0" xfId="43" applyNumberFormat="1" applyFont="1" applyAlignment="1">
      <alignment horizontal="left" vertical="top"/>
    </xf>
    <xf numFmtId="0" fontId="35" fillId="0" borderId="0" xfId="43" applyFont="1" applyAlignment="1">
      <alignment horizontal="left" vertical="top"/>
    </xf>
    <xf numFmtId="0" fontId="36" fillId="0" borderId="0" xfId="44" applyFont="1" applyAlignment="1">
      <alignment horizontal="left"/>
    </xf>
    <xf numFmtId="0" fontId="36" fillId="0" borderId="0" xfId="44" applyFont="1" applyAlignment="1">
      <alignment horizont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center"/>
      <protection locked="0"/>
    </xf>
    <xf numFmtId="166" fontId="38" fillId="0" borderId="0" xfId="0" applyNumberFormat="1" applyFont="1" applyAlignment="1" applyProtection="1">
      <alignment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V0392 Ori - O-C Diagr.</a:t>
            </a:r>
          </a:p>
        </c:rich>
      </c:tx>
      <c:layout>
        <c:manualLayout>
          <c:xMode val="edge"/>
          <c:yMode val="edge"/>
          <c:x val="0.35345044566703193"/>
          <c:y val="3.3846278474449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1530556528356"/>
          <c:y val="0.12711642526165712"/>
          <c:w val="0.82021486912414288"/>
          <c:h val="0.6482693367032824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1089</c:v>
                </c:pt>
                <c:pt idx="3">
                  <c:v>1876</c:v>
                </c:pt>
                <c:pt idx="4">
                  <c:v>4470</c:v>
                </c:pt>
                <c:pt idx="5">
                  <c:v>4532</c:v>
                </c:pt>
                <c:pt idx="6">
                  <c:v>4612</c:v>
                </c:pt>
                <c:pt idx="7">
                  <c:v>5010</c:v>
                </c:pt>
                <c:pt idx="8">
                  <c:v>5553</c:v>
                </c:pt>
                <c:pt idx="9">
                  <c:v>5647</c:v>
                </c:pt>
                <c:pt idx="10">
                  <c:v>5650</c:v>
                </c:pt>
                <c:pt idx="11">
                  <c:v>5680</c:v>
                </c:pt>
                <c:pt idx="12">
                  <c:v>5815</c:v>
                </c:pt>
                <c:pt idx="13">
                  <c:v>6255</c:v>
                </c:pt>
                <c:pt idx="14">
                  <c:v>6271.5</c:v>
                </c:pt>
                <c:pt idx="15">
                  <c:v>6405</c:v>
                </c:pt>
                <c:pt idx="16">
                  <c:v>6730</c:v>
                </c:pt>
                <c:pt idx="17">
                  <c:v>6751</c:v>
                </c:pt>
                <c:pt idx="18">
                  <c:v>7311</c:v>
                </c:pt>
                <c:pt idx="19">
                  <c:v>7385</c:v>
                </c:pt>
                <c:pt idx="20">
                  <c:v>7996</c:v>
                </c:pt>
                <c:pt idx="21">
                  <c:v>10029</c:v>
                </c:pt>
                <c:pt idx="22">
                  <c:v>11227</c:v>
                </c:pt>
                <c:pt idx="23">
                  <c:v>11649</c:v>
                </c:pt>
                <c:pt idx="24">
                  <c:v>11908</c:v>
                </c:pt>
                <c:pt idx="25">
                  <c:v>11914</c:v>
                </c:pt>
                <c:pt idx="26">
                  <c:v>11939.5</c:v>
                </c:pt>
                <c:pt idx="27">
                  <c:v>12272</c:v>
                </c:pt>
                <c:pt idx="28">
                  <c:v>12322</c:v>
                </c:pt>
                <c:pt idx="29">
                  <c:v>12366</c:v>
                </c:pt>
                <c:pt idx="30">
                  <c:v>13016.5</c:v>
                </c:pt>
                <c:pt idx="31">
                  <c:v>13520</c:v>
                </c:pt>
                <c:pt idx="32">
                  <c:v>13874</c:v>
                </c:pt>
                <c:pt idx="33">
                  <c:v>14605</c:v>
                </c:pt>
                <c:pt idx="34">
                  <c:v>14649</c:v>
                </c:pt>
                <c:pt idx="35">
                  <c:v>15753</c:v>
                </c:pt>
                <c:pt idx="36">
                  <c:v>15797</c:v>
                </c:pt>
                <c:pt idx="37">
                  <c:v>16833</c:v>
                </c:pt>
                <c:pt idx="38">
                  <c:v>16839</c:v>
                </c:pt>
                <c:pt idx="39">
                  <c:v>17276</c:v>
                </c:pt>
                <c:pt idx="40">
                  <c:v>17907</c:v>
                </c:pt>
                <c:pt idx="41">
                  <c:v>17957</c:v>
                </c:pt>
                <c:pt idx="42">
                  <c:v>17963</c:v>
                </c:pt>
                <c:pt idx="43">
                  <c:v>18825</c:v>
                </c:pt>
                <c:pt idx="44">
                  <c:v>19084</c:v>
                </c:pt>
                <c:pt idx="45">
                  <c:v>19515</c:v>
                </c:pt>
                <c:pt idx="46">
                  <c:v>19574</c:v>
                </c:pt>
                <c:pt idx="47">
                  <c:v>19618</c:v>
                </c:pt>
                <c:pt idx="48">
                  <c:v>19967</c:v>
                </c:pt>
                <c:pt idx="49">
                  <c:v>20504</c:v>
                </c:pt>
                <c:pt idx="50">
                  <c:v>20551</c:v>
                </c:pt>
                <c:pt idx="51">
                  <c:v>20554</c:v>
                </c:pt>
                <c:pt idx="52">
                  <c:v>20557</c:v>
                </c:pt>
                <c:pt idx="53">
                  <c:v>20601</c:v>
                </c:pt>
                <c:pt idx="54">
                  <c:v>21268</c:v>
                </c:pt>
                <c:pt idx="55">
                  <c:v>23472</c:v>
                </c:pt>
                <c:pt idx="56">
                  <c:v>24000</c:v>
                </c:pt>
                <c:pt idx="57">
                  <c:v>24003</c:v>
                </c:pt>
                <c:pt idx="58">
                  <c:v>24006</c:v>
                </c:pt>
                <c:pt idx="59">
                  <c:v>25631</c:v>
                </c:pt>
                <c:pt idx="60">
                  <c:v>25650</c:v>
                </c:pt>
                <c:pt idx="61">
                  <c:v>25738</c:v>
                </c:pt>
                <c:pt idx="62">
                  <c:v>26856</c:v>
                </c:pt>
                <c:pt idx="63">
                  <c:v>29647</c:v>
                </c:pt>
                <c:pt idx="64">
                  <c:v>29650</c:v>
                </c:pt>
                <c:pt idx="65">
                  <c:v>32952</c:v>
                </c:pt>
                <c:pt idx="66">
                  <c:v>32955</c:v>
                </c:pt>
                <c:pt idx="67">
                  <c:v>33442</c:v>
                </c:pt>
                <c:pt idx="68">
                  <c:v>33457</c:v>
                </c:pt>
                <c:pt idx="69">
                  <c:v>33460</c:v>
                </c:pt>
                <c:pt idx="70">
                  <c:v>33492</c:v>
                </c:pt>
                <c:pt idx="71">
                  <c:v>33988</c:v>
                </c:pt>
                <c:pt idx="72">
                  <c:v>34000</c:v>
                </c:pt>
                <c:pt idx="73">
                  <c:v>34029</c:v>
                </c:pt>
                <c:pt idx="74">
                  <c:v>34032</c:v>
                </c:pt>
                <c:pt idx="75">
                  <c:v>34531</c:v>
                </c:pt>
                <c:pt idx="76">
                  <c:v>34531</c:v>
                </c:pt>
                <c:pt idx="77">
                  <c:v>34584</c:v>
                </c:pt>
                <c:pt idx="78">
                  <c:v>34622</c:v>
                </c:pt>
                <c:pt idx="79">
                  <c:v>35162</c:v>
                </c:pt>
                <c:pt idx="80">
                  <c:v>37744</c:v>
                </c:pt>
                <c:pt idx="81">
                  <c:v>37885</c:v>
                </c:pt>
                <c:pt idx="82">
                  <c:v>40072</c:v>
                </c:pt>
                <c:pt idx="83">
                  <c:v>41167</c:v>
                </c:pt>
                <c:pt idx="84">
                  <c:v>41178</c:v>
                </c:pt>
                <c:pt idx="85">
                  <c:v>41179</c:v>
                </c:pt>
                <c:pt idx="86">
                  <c:v>41270</c:v>
                </c:pt>
                <c:pt idx="87">
                  <c:v>41700</c:v>
                </c:pt>
                <c:pt idx="88">
                  <c:v>42239</c:v>
                </c:pt>
                <c:pt idx="89">
                  <c:v>42385</c:v>
                </c:pt>
                <c:pt idx="90">
                  <c:v>42721</c:v>
                </c:pt>
                <c:pt idx="91">
                  <c:v>42725</c:v>
                </c:pt>
                <c:pt idx="92">
                  <c:v>42758</c:v>
                </c:pt>
                <c:pt idx="93">
                  <c:v>42764</c:v>
                </c:pt>
                <c:pt idx="94">
                  <c:v>42787</c:v>
                </c:pt>
                <c:pt idx="95">
                  <c:v>42852</c:v>
                </c:pt>
                <c:pt idx="96">
                  <c:v>43323</c:v>
                </c:pt>
                <c:pt idx="97">
                  <c:v>43357.5</c:v>
                </c:pt>
                <c:pt idx="98">
                  <c:v>43941.5</c:v>
                </c:pt>
                <c:pt idx="99">
                  <c:v>44009.5</c:v>
                </c:pt>
                <c:pt idx="100">
                  <c:v>44446</c:v>
                </c:pt>
                <c:pt idx="101">
                  <c:v>44477</c:v>
                </c:pt>
                <c:pt idx="102">
                  <c:v>44556</c:v>
                </c:pt>
                <c:pt idx="103">
                  <c:v>44940.5</c:v>
                </c:pt>
                <c:pt idx="104">
                  <c:v>44942</c:v>
                </c:pt>
                <c:pt idx="105">
                  <c:v>44976.5</c:v>
                </c:pt>
                <c:pt idx="106">
                  <c:v>44984</c:v>
                </c:pt>
                <c:pt idx="107">
                  <c:v>45106</c:v>
                </c:pt>
                <c:pt idx="108">
                  <c:v>45633</c:v>
                </c:pt>
                <c:pt idx="109">
                  <c:v>45649</c:v>
                </c:pt>
                <c:pt idx="110">
                  <c:v>46007.5</c:v>
                </c:pt>
                <c:pt idx="111">
                  <c:v>46642</c:v>
                </c:pt>
                <c:pt idx="112">
                  <c:v>47833.5</c:v>
                </c:pt>
                <c:pt idx="113">
                  <c:v>48219</c:v>
                </c:pt>
                <c:pt idx="114">
                  <c:v>48397.5</c:v>
                </c:pt>
                <c:pt idx="115">
                  <c:v>48834</c:v>
                </c:pt>
                <c:pt idx="116">
                  <c:v>49374</c:v>
                </c:pt>
                <c:pt idx="117">
                  <c:v>49619</c:v>
                </c:pt>
                <c:pt idx="118">
                  <c:v>50478</c:v>
                </c:pt>
                <c:pt idx="119">
                  <c:v>52225.5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  <c:pt idx="1">
                  <c:v>4.0000000008149073E-3</c:v>
                </c:pt>
                <c:pt idx="2">
                  <c:v>2.723999998124782E-3</c:v>
                </c:pt>
                <c:pt idx="3">
                  <c:v>-1.1783999998442596E-2</c:v>
                </c:pt>
                <c:pt idx="4">
                  <c:v>9.5200000032491516E-3</c:v>
                </c:pt>
                <c:pt idx="5">
                  <c:v>-2.8087999999115709E-2</c:v>
                </c:pt>
                <c:pt idx="6">
                  <c:v>3.8192000003618887E-2</c:v>
                </c:pt>
                <c:pt idx="7">
                  <c:v>-3.583999999682419E-2</c:v>
                </c:pt>
                <c:pt idx="8">
                  <c:v>-2.6051999997434905E-2</c:v>
                </c:pt>
                <c:pt idx="9">
                  <c:v>-2.9748000000836328E-2</c:v>
                </c:pt>
                <c:pt idx="10">
                  <c:v>1.540000000022701E-2</c:v>
                </c:pt>
                <c:pt idx="11">
                  <c:v>-3.1200000012177043E-3</c:v>
                </c:pt>
                <c:pt idx="12">
                  <c:v>-2.4599999997008126E-3</c:v>
                </c:pt>
                <c:pt idx="13">
                  <c:v>2.7580000001762528E-2</c:v>
                </c:pt>
                <c:pt idx="14">
                  <c:v>-2.6059999981953297E-3</c:v>
                </c:pt>
                <c:pt idx="15">
                  <c:v>-6.0199999970791396E-3</c:v>
                </c:pt>
                <c:pt idx="16">
                  <c:v>-5.3199999965727329E-3</c:v>
                </c:pt>
                <c:pt idx="17">
                  <c:v>2.4716000003536465E-2</c:v>
                </c:pt>
                <c:pt idx="18">
                  <c:v>-3.632399999696645E-2</c:v>
                </c:pt>
                <c:pt idx="19">
                  <c:v>-1.0340000000724103E-2</c:v>
                </c:pt>
                <c:pt idx="20">
                  <c:v>1.5136000001803041E-2</c:v>
                </c:pt>
                <c:pt idx="21">
                  <c:v>2.1764000000985106E-2</c:v>
                </c:pt>
                <c:pt idx="22">
                  <c:v>-1.4679999949294142E-3</c:v>
                </c:pt>
                <c:pt idx="23">
                  <c:v>-3.1315999993239529E-2</c:v>
                </c:pt>
                <c:pt idx="24">
                  <c:v>-1.587199999630684E-2</c:v>
                </c:pt>
                <c:pt idx="25">
                  <c:v>2.4240000057034194E-3</c:v>
                </c:pt>
                <c:pt idx="26">
                  <c:v>8.6819999996805564E-3</c:v>
                </c:pt>
                <c:pt idx="27">
                  <c:v>-3.3247999999730382E-2</c:v>
                </c:pt>
                <c:pt idx="28">
                  <c:v>-1.7447999998694286E-2</c:v>
                </c:pt>
                <c:pt idx="29">
                  <c:v>-3.5943999995652121E-2</c:v>
                </c:pt>
                <c:pt idx="30">
                  <c:v>-4.0185999998357147E-2</c:v>
                </c:pt>
                <c:pt idx="31">
                  <c:v>-1.9679999997606501E-2</c:v>
                </c:pt>
                <c:pt idx="32">
                  <c:v>1.7784000003302936E-2</c:v>
                </c:pt>
                <c:pt idx="33">
                  <c:v>-5.281999999715481E-2</c:v>
                </c:pt>
                <c:pt idx="34">
                  <c:v>-2.5315999992017169E-2</c:v>
                </c:pt>
                <c:pt idx="35">
                  <c:v>1.8148000002838671E-2</c:v>
                </c:pt>
                <c:pt idx="36">
                  <c:v>2.2651999999652617E-2</c:v>
                </c:pt>
                <c:pt idx="37">
                  <c:v>-2.5571999998646788E-2</c:v>
                </c:pt>
                <c:pt idx="38">
                  <c:v>-2.3275999999896158E-2</c:v>
                </c:pt>
                <c:pt idx="39">
                  <c:v>1.6159999941010028E-3</c:v>
                </c:pt>
                <c:pt idx="40">
                  <c:v>-5.8800000260816887E-4</c:v>
                </c:pt>
                <c:pt idx="41">
                  <c:v>-1.3788000003842171E-2</c:v>
                </c:pt>
                <c:pt idx="42">
                  <c:v>2.1508000005269423E-2</c:v>
                </c:pt>
                <c:pt idx="43">
                  <c:v>-1.7299999999522697E-2</c:v>
                </c:pt>
                <c:pt idx="44">
                  <c:v>1.1439999943831936E-3</c:v>
                </c:pt>
                <c:pt idx="45">
                  <c:v>-2.1260000001348089E-2</c:v>
                </c:pt>
                <c:pt idx="46">
                  <c:v>1.2984000000869855E-2</c:v>
                </c:pt>
                <c:pt idx="47">
                  <c:v>4.487999998673331E-3</c:v>
                </c:pt>
                <c:pt idx="48">
                  <c:v>3.6372000002302229E-2</c:v>
                </c:pt>
                <c:pt idx="49">
                  <c:v>-3.2136000001628418E-2</c:v>
                </c:pt>
                <c:pt idx="50">
                  <c:v>-9.4840000019758008E-3</c:v>
                </c:pt>
                <c:pt idx="51">
                  <c:v>3.7663999995857012E-2</c:v>
                </c:pt>
                <c:pt idx="52">
                  <c:v>-4.1879999989760108E-3</c:v>
                </c:pt>
                <c:pt idx="53">
                  <c:v>1.5315999997255858E-2</c:v>
                </c:pt>
                <c:pt idx="54">
                  <c:v>3.8879999992786907E-3</c:v>
                </c:pt>
                <c:pt idx="55">
                  <c:v>-2.0479999948292971E-3</c:v>
                </c:pt>
                <c:pt idx="56">
                  <c:v>6.9999999977881089E-3</c:v>
                </c:pt>
                <c:pt idx="57">
                  <c:v>1.1480000030132942E-3</c:v>
                </c:pt>
                <c:pt idx="58">
                  <c:v>1.2960000021848828E-3</c:v>
                </c:pt>
                <c:pt idx="59">
                  <c:v>-4.2039999971166253E-3</c:v>
                </c:pt>
                <c:pt idx="60">
                  <c:v>2.4400000002060551E-2</c:v>
                </c:pt>
                <c:pt idx="61">
                  <c:v>7.4080000049434602E-3</c:v>
                </c:pt>
                <c:pt idx="62">
                  <c:v>1.5895999997155741E-2</c:v>
                </c:pt>
                <c:pt idx="63">
                  <c:v>7.251999995787628E-3</c:v>
                </c:pt>
                <c:pt idx="64">
                  <c:v>6.3999999983934686E-3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3F-40E8-8B84-5ED11E02241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75">
                    <c:v>8.0000000000000004E-4</c:v>
                  </c:pt>
                  <c:pt idx="76">
                    <c:v>1.6000000000000001E-3</c:v>
                  </c:pt>
                  <c:pt idx="82">
                    <c:v>5.9999999999999995E-4</c:v>
                  </c:pt>
                  <c:pt idx="83">
                    <c:v>2.0000000000000001E-4</c:v>
                  </c:pt>
                  <c:pt idx="84">
                    <c:v>4.0000000000000002E-4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90">
                    <c:v>1E-4</c:v>
                  </c:pt>
                  <c:pt idx="95">
                    <c:v>5.9999999999999995E-4</c:v>
                  </c:pt>
                  <c:pt idx="96">
                    <c:v>2E-3</c:v>
                  </c:pt>
                  <c:pt idx="97">
                    <c:v>3.5999999999999999E-3</c:v>
                  </c:pt>
                  <c:pt idx="98">
                    <c:v>3.3E-3</c:v>
                  </c:pt>
                  <c:pt idx="99">
                    <c:v>1E-4</c:v>
                  </c:pt>
                  <c:pt idx="101">
                    <c:v>5.9999999999999995E-4</c:v>
                  </c:pt>
                  <c:pt idx="102">
                    <c:v>4.0000000000000002E-4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1.6000000000000001E-3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0.01</c:v>
                  </c:pt>
                  <c:pt idx="111">
                    <c:v>2.0000000000000001E-4</c:v>
                  </c:pt>
                  <c:pt idx="112">
                    <c:v>6.4999999999999997E-3</c:v>
                  </c:pt>
                  <c:pt idx="113">
                    <c:v>1E-4</c:v>
                  </c:pt>
                  <c:pt idx="114">
                    <c:v>9.1999999999999998E-3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7.1000000000000005E-5</c:v>
                  </c:pt>
                  <c:pt idx="118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75">
                    <c:v>8.0000000000000004E-4</c:v>
                  </c:pt>
                  <c:pt idx="76">
                    <c:v>1.6000000000000001E-3</c:v>
                  </c:pt>
                  <c:pt idx="82">
                    <c:v>5.9999999999999995E-4</c:v>
                  </c:pt>
                  <c:pt idx="83">
                    <c:v>2.0000000000000001E-4</c:v>
                  </c:pt>
                  <c:pt idx="84">
                    <c:v>4.0000000000000002E-4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90">
                    <c:v>1E-4</c:v>
                  </c:pt>
                  <c:pt idx="95">
                    <c:v>5.9999999999999995E-4</c:v>
                  </c:pt>
                  <c:pt idx="96">
                    <c:v>2E-3</c:v>
                  </c:pt>
                  <c:pt idx="97">
                    <c:v>3.5999999999999999E-3</c:v>
                  </c:pt>
                  <c:pt idx="98">
                    <c:v>3.3E-3</c:v>
                  </c:pt>
                  <c:pt idx="99">
                    <c:v>1E-4</c:v>
                  </c:pt>
                  <c:pt idx="101">
                    <c:v>5.9999999999999995E-4</c:v>
                  </c:pt>
                  <c:pt idx="102">
                    <c:v>4.0000000000000002E-4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1.6000000000000001E-3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0.01</c:v>
                  </c:pt>
                  <c:pt idx="111">
                    <c:v>2.0000000000000001E-4</c:v>
                  </c:pt>
                  <c:pt idx="112">
                    <c:v>6.4999999999999997E-3</c:v>
                  </c:pt>
                  <c:pt idx="113">
                    <c:v>1E-4</c:v>
                  </c:pt>
                  <c:pt idx="114">
                    <c:v>9.1999999999999998E-3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7.1000000000000005E-5</c:v>
                  </c:pt>
                  <c:pt idx="1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1089</c:v>
                </c:pt>
                <c:pt idx="3">
                  <c:v>1876</c:v>
                </c:pt>
                <c:pt idx="4">
                  <c:v>4470</c:v>
                </c:pt>
                <c:pt idx="5">
                  <c:v>4532</c:v>
                </c:pt>
                <c:pt idx="6">
                  <c:v>4612</c:v>
                </c:pt>
                <c:pt idx="7">
                  <c:v>5010</c:v>
                </c:pt>
                <c:pt idx="8">
                  <c:v>5553</c:v>
                </c:pt>
                <c:pt idx="9">
                  <c:v>5647</c:v>
                </c:pt>
                <c:pt idx="10">
                  <c:v>5650</c:v>
                </c:pt>
                <c:pt idx="11">
                  <c:v>5680</c:v>
                </c:pt>
                <c:pt idx="12">
                  <c:v>5815</c:v>
                </c:pt>
                <c:pt idx="13">
                  <c:v>6255</c:v>
                </c:pt>
                <c:pt idx="14">
                  <c:v>6271.5</c:v>
                </c:pt>
                <c:pt idx="15">
                  <c:v>6405</c:v>
                </c:pt>
                <c:pt idx="16">
                  <c:v>6730</c:v>
                </c:pt>
                <c:pt idx="17">
                  <c:v>6751</c:v>
                </c:pt>
                <c:pt idx="18">
                  <c:v>7311</c:v>
                </c:pt>
                <c:pt idx="19">
                  <c:v>7385</c:v>
                </c:pt>
                <c:pt idx="20">
                  <c:v>7996</c:v>
                </c:pt>
                <c:pt idx="21">
                  <c:v>10029</c:v>
                </c:pt>
                <c:pt idx="22">
                  <c:v>11227</c:v>
                </c:pt>
                <c:pt idx="23">
                  <c:v>11649</c:v>
                </c:pt>
                <c:pt idx="24">
                  <c:v>11908</c:v>
                </c:pt>
                <c:pt idx="25">
                  <c:v>11914</c:v>
                </c:pt>
                <c:pt idx="26">
                  <c:v>11939.5</c:v>
                </c:pt>
                <c:pt idx="27">
                  <c:v>12272</c:v>
                </c:pt>
                <c:pt idx="28">
                  <c:v>12322</c:v>
                </c:pt>
                <c:pt idx="29">
                  <c:v>12366</c:v>
                </c:pt>
                <c:pt idx="30">
                  <c:v>13016.5</c:v>
                </c:pt>
                <c:pt idx="31">
                  <c:v>13520</c:v>
                </c:pt>
                <c:pt idx="32">
                  <c:v>13874</c:v>
                </c:pt>
                <c:pt idx="33">
                  <c:v>14605</c:v>
                </c:pt>
                <c:pt idx="34">
                  <c:v>14649</c:v>
                </c:pt>
                <c:pt idx="35">
                  <c:v>15753</c:v>
                </c:pt>
                <c:pt idx="36">
                  <c:v>15797</c:v>
                </c:pt>
                <c:pt idx="37">
                  <c:v>16833</c:v>
                </c:pt>
                <c:pt idx="38">
                  <c:v>16839</c:v>
                </c:pt>
                <c:pt idx="39">
                  <c:v>17276</c:v>
                </c:pt>
                <c:pt idx="40">
                  <c:v>17907</c:v>
                </c:pt>
                <c:pt idx="41">
                  <c:v>17957</c:v>
                </c:pt>
                <c:pt idx="42">
                  <c:v>17963</c:v>
                </c:pt>
                <c:pt idx="43">
                  <c:v>18825</c:v>
                </c:pt>
                <c:pt idx="44">
                  <c:v>19084</c:v>
                </c:pt>
                <c:pt idx="45">
                  <c:v>19515</c:v>
                </c:pt>
                <c:pt idx="46">
                  <c:v>19574</c:v>
                </c:pt>
                <c:pt idx="47">
                  <c:v>19618</c:v>
                </c:pt>
                <c:pt idx="48">
                  <c:v>19967</c:v>
                </c:pt>
                <c:pt idx="49">
                  <c:v>20504</c:v>
                </c:pt>
                <c:pt idx="50">
                  <c:v>20551</c:v>
                </c:pt>
                <c:pt idx="51">
                  <c:v>20554</c:v>
                </c:pt>
                <c:pt idx="52">
                  <c:v>20557</c:v>
                </c:pt>
                <c:pt idx="53">
                  <c:v>20601</c:v>
                </c:pt>
                <c:pt idx="54">
                  <c:v>21268</c:v>
                </c:pt>
                <c:pt idx="55">
                  <c:v>23472</c:v>
                </c:pt>
                <c:pt idx="56">
                  <c:v>24000</c:v>
                </c:pt>
                <c:pt idx="57">
                  <c:v>24003</c:v>
                </c:pt>
                <c:pt idx="58">
                  <c:v>24006</c:v>
                </c:pt>
                <c:pt idx="59">
                  <c:v>25631</c:v>
                </c:pt>
                <c:pt idx="60">
                  <c:v>25650</c:v>
                </c:pt>
                <c:pt idx="61">
                  <c:v>25738</c:v>
                </c:pt>
                <c:pt idx="62">
                  <c:v>26856</c:v>
                </c:pt>
                <c:pt idx="63">
                  <c:v>29647</c:v>
                </c:pt>
                <c:pt idx="64">
                  <c:v>29650</c:v>
                </c:pt>
                <c:pt idx="65">
                  <c:v>32952</c:v>
                </c:pt>
                <c:pt idx="66">
                  <c:v>32955</c:v>
                </c:pt>
                <c:pt idx="67">
                  <c:v>33442</c:v>
                </c:pt>
                <c:pt idx="68">
                  <c:v>33457</c:v>
                </c:pt>
                <c:pt idx="69">
                  <c:v>33460</c:v>
                </c:pt>
                <c:pt idx="70">
                  <c:v>33492</c:v>
                </c:pt>
                <c:pt idx="71">
                  <c:v>33988</c:v>
                </c:pt>
                <c:pt idx="72">
                  <c:v>34000</c:v>
                </c:pt>
                <c:pt idx="73">
                  <c:v>34029</c:v>
                </c:pt>
                <c:pt idx="74">
                  <c:v>34032</c:v>
                </c:pt>
                <c:pt idx="75">
                  <c:v>34531</c:v>
                </c:pt>
                <c:pt idx="76">
                  <c:v>34531</c:v>
                </c:pt>
                <c:pt idx="77">
                  <c:v>34584</c:v>
                </c:pt>
                <c:pt idx="78">
                  <c:v>34622</c:v>
                </c:pt>
                <c:pt idx="79">
                  <c:v>35162</c:v>
                </c:pt>
                <c:pt idx="80">
                  <c:v>37744</c:v>
                </c:pt>
                <c:pt idx="81">
                  <c:v>37885</c:v>
                </c:pt>
                <c:pt idx="82">
                  <c:v>40072</c:v>
                </c:pt>
                <c:pt idx="83">
                  <c:v>41167</c:v>
                </c:pt>
                <c:pt idx="84">
                  <c:v>41178</c:v>
                </c:pt>
                <c:pt idx="85">
                  <c:v>41179</c:v>
                </c:pt>
                <c:pt idx="86">
                  <c:v>41270</c:v>
                </c:pt>
                <c:pt idx="87">
                  <c:v>41700</c:v>
                </c:pt>
                <c:pt idx="88">
                  <c:v>42239</c:v>
                </c:pt>
                <c:pt idx="89">
                  <c:v>42385</c:v>
                </c:pt>
                <c:pt idx="90">
                  <c:v>42721</c:v>
                </c:pt>
                <c:pt idx="91">
                  <c:v>42725</c:v>
                </c:pt>
                <c:pt idx="92">
                  <c:v>42758</c:v>
                </c:pt>
                <c:pt idx="93">
                  <c:v>42764</c:v>
                </c:pt>
                <c:pt idx="94">
                  <c:v>42787</c:v>
                </c:pt>
                <c:pt idx="95">
                  <c:v>42852</c:v>
                </c:pt>
                <c:pt idx="96">
                  <c:v>43323</c:v>
                </c:pt>
                <c:pt idx="97">
                  <c:v>43357.5</c:v>
                </c:pt>
                <c:pt idx="98">
                  <c:v>43941.5</c:v>
                </c:pt>
                <c:pt idx="99">
                  <c:v>44009.5</c:v>
                </c:pt>
                <c:pt idx="100">
                  <c:v>44446</c:v>
                </c:pt>
                <c:pt idx="101">
                  <c:v>44477</c:v>
                </c:pt>
                <c:pt idx="102">
                  <c:v>44556</c:v>
                </c:pt>
                <c:pt idx="103">
                  <c:v>44940.5</c:v>
                </c:pt>
                <c:pt idx="104">
                  <c:v>44942</c:v>
                </c:pt>
                <c:pt idx="105">
                  <c:v>44976.5</c:v>
                </c:pt>
                <c:pt idx="106">
                  <c:v>44984</c:v>
                </c:pt>
                <c:pt idx="107">
                  <c:v>45106</c:v>
                </c:pt>
                <c:pt idx="108">
                  <c:v>45633</c:v>
                </c:pt>
                <c:pt idx="109">
                  <c:v>45649</c:v>
                </c:pt>
                <c:pt idx="110">
                  <c:v>46007.5</c:v>
                </c:pt>
                <c:pt idx="111">
                  <c:v>46642</c:v>
                </c:pt>
                <c:pt idx="112">
                  <c:v>47833.5</c:v>
                </c:pt>
                <c:pt idx="113">
                  <c:v>48219</c:v>
                </c:pt>
                <c:pt idx="114">
                  <c:v>48397.5</c:v>
                </c:pt>
                <c:pt idx="115">
                  <c:v>48834</c:v>
                </c:pt>
                <c:pt idx="116">
                  <c:v>49374</c:v>
                </c:pt>
                <c:pt idx="117">
                  <c:v>49619</c:v>
                </c:pt>
                <c:pt idx="118">
                  <c:v>50478</c:v>
                </c:pt>
                <c:pt idx="119">
                  <c:v>52225.5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65">
                  <c:v>1.3632000001962297E-2</c:v>
                </c:pt>
                <c:pt idx="66">
                  <c:v>5.7800000067800283E-3</c:v>
                </c:pt>
                <c:pt idx="67">
                  <c:v>-6.527999990794342E-3</c:v>
                </c:pt>
                <c:pt idx="68">
                  <c:v>-3.7879999945289455E-3</c:v>
                </c:pt>
                <c:pt idx="69">
                  <c:v>1.6360000001441222E-2</c:v>
                </c:pt>
                <c:pt idx="70">
                  <c:v>6.2720000059925951E-3</c:v>
                </c:pt>
                <c:pt idx="71">
                  <c:v>1.4080000037210993E-3</c:v>
                </c:pt>
                <c:pt idx="72">
                  <c:v>3.1000000002677552E-2</c:v>
                </c:pt>
                <c:pt idx="73">
                  <c:v>2.6764000002003741E-2</c:v>
                </c:pt>
                <c:pt idx="74">
                  <c:v>4.4912000004842412E-2</c:v>
                </c:pt>
                <c:pt idx="75">
                  <c:v>4.2959999991580844E-3</c:v>
                </c:pt>
                <c:pt idx="76">
                  <c:v>6.9960000037099235E-3</c:v>
                </c:pt>
                <c:pt idx="77">
                  <c:v>9.1440000032889657E-3</c:v>
                </c:pt>
                <c:pt idx="78">
                  <c:v>3.5200000274926424E-4</c:v>
                </c:pt>
                <c:pt idx="79">
                  <c:v>-7.9999954323284328E-6</c:v>
                </c:pt>
                <c:pt idx="80">
                  <c:v>-9.2959999965387397E-3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3F-40E8-8B84-5ED11E02241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1089</c:v>
                </c:pt>
                <c:pt idx="3">
                  <c:v>1876</c:v>
                </c:pt>
                <c:pt idx="4">
                  <c:v>4470</c:v>
                </c:pt>
                <c:pt idx="5">
                  <c:v>4532</c:v>
                </c:pt>
                <c:pt idx="6">
                  <c:v>4612</c:v>
                </c:pt>
                <c:pt idx="7">
                  <c:v>5010</c:v>
                </c:pt>
                <c:pt idx="8">
                  <c:v>5553</c:v>
                </c:pt>
                <c:pt idx="9">
                  <c:v>5647</c:v>
                </c:pt>
                <c:pt idx="10">
                  <c:v>5650</c:v>
                </c:pt>
                <c:pt idx="11">
                  <c:v>5680</c:v>
                </c:pt>
                <c:pt idx="12">
                  <c:v>5815</c:v>
                </c:pt>
                <c:pt idx="13">
                  <c:v>6255</c:v>
                </c:pt>
                <c:pt idx="14">
                  <c:v>6271.5</c:v>
                </c:pt>
                <c:pt idx="15">
                  <c:v>6405</c:v>
                </c:pt>
                <c:pt idx="16">
                  <c:v>6730</c:v>
                </c:pt>
                <c:pt idx="17">
                  <c:v>6751</c:v>
                </c:pt>
                <c:pt idx="18">
                  <c:v>7311</c:v>
                </c:pt>
                <c:pt idx="19">
                  <c:v>7385</c:v>
                </c:pt>
                <c:pt idx="20">
                  <c:v>7996</c:v>
                </c:pt>
                <c:pt idx="21">
                  <c:v>10029</c:v>
                </c:pt>
                <c:pt idx="22">
                  <c:v>11227</c:v>
                </c:pt>
                <c:pt idx="23">
                  <c:v>11649</c:v>
                </c:pt>
                <c:pt idx="24">
                  <c:v>11908</c:v>
                </c:pt>
                <c:pt idx="25">
                  <c:v>11914</c:v>
                </c:pt>
                <c:pt idx="26">
                  <c:v>11939.5</c:v>
                </c:pt>
                <c:pt idx="27">
                  <c:v>12272</c:v>
                </c:pt>
                <c:pt idx="28">
                  <c:v>12322</c:v>
                </c:pt>
                <c:pt idx="29">
                  <c:v>12366</c:v>
                </c:pt>
                <c:pt idx="30">
                  <c:v>13016.5</c:v>
                </c:pt>
                <c:pt idx="31">
                  <c:v>13520</c:v>
                </c:pt>
                <c:pt idx="32">
                  <c:v>13874</c:v>
                </c:pt>
                <c:pt idx="33">
                  <c:v>14605</c:v>
                </c:pt>
                <c:pt idx="34">
                  <c:v>14649</c:v>
                </c:pt>
                <c:pt idx="35">
                  <c:v>15753</c:v>
                </c:pt>
                <c:pt idx="36">
                  <c:v>15797</c:v>
                </c:pt>
                <c:pt idx="37">
                  <c:v>16833</c:v>
                </c:pt>
                <c:pt idx="38">
                  <c:v>16839</c:v>
                </c:pt>
                <c:pt idx="39">
                  <c:v>17276</c:v>
                </c:pt>
                <c:pt idx="40">
                  <c:v>17907</c:v>
                </c:pt>
                <c:pt idx="41">
                  <c:v>17957</c:v>
                </c:pt>
                <c:pt idx="42">
                  <c:v>17963</c:v>
                </c:pt>
                <c:pt idx="43">
                  <c:v>18825</c:v>
                </c:pt>
                <c:pt idx="44">
                  <c:v>19084</c:v>
                </c:pt>
                <c:pt idx="45">
                  <c:v>19515</c:v>
                </c:pt>
                <c:pt idx="46">
                  <c:v>19574</c:v>
                </c:pt>
                <c:pt idx="47">
                  <c:v>19618</c:v>
                </c:pt>
                <c:pt idx="48">
                  <c:v>19967</c:v>
                </c:pt>
                <c:pt idx="49">
                  <c:v>20504</c:v>
                </c:pt>
                <c:pt idx="50">
                  <c:v>20551</c:v>
                </c:pt>
                <c:pt idx="51">
                  <c:v>20554</c:v>
                </c:pt>
                <c:pt idx="52">
                  <c:v>20557</c:v>
                </c:pt>
                <c:pt idx="53">
                  <c:v>20601</c:v>
                </c:pt>
                <c:pt idx="54">
                  <c:v>21268</c:v>
                </c:pt>
                <c:pt idx="55">
                  <c:v>23472</c:v>
                </c:pt>
                <c:pt idx="56">
                  <c:v>24000</c:v>
                </c:pt>
                <c:pt idx="57">
                  <c:v>24003</c:v>
                </c:pt>
                <c:pt idx="58">
                  <c:v>24006</c:v>
                </c:pt>
                <c:pt idx="59">
                  <c:v>25631</c:v>
                </c:pt>
                <c:pt idx="60">
                  <c:v>25650</c:v>
                </c:pt>
                <c:pt idx="61">
                  <c:v>25738</c:v>
                </c:pt>
                <c:pt idx="62">
                  <c:v>26856</c:v>
                </c:pt>
                <c:pt idx="63">
                  <c:v>29647</c:v>
                </c:pt>
                <c:pt idx="64">
                  <c:v>29650</c:v>
                </c:pt>
                <c:pt idx="65">
                  <c:v>32952</c:v>
                </c:pt>
                <c:pt idx="66">
                  <c:v>32955</c:v>
                </c:pt>
                <c:pt idx="67">
                  <c:v>33442</c:v>
                </c:pt>
                <c:pt idx="68">
                  <c:v>33457</c:v>
                </c:pt>
                <c:pt idx="69">
                  <c:v>33460</c:v>
                </c:pt>
                <c:pt idx="70">
                  <c:v>33492</c:v>
                </c:pt>
                <c:pt idx="71">
                  <c:v>33988</c:v>
                </c:pt>
                <c:pt idx="72">
                  <c:v>34000</c:v>
                </c:pt>
                <c:pt idx="73">
                  <c:v>34029</c:v>
                </c:pt>
                <c:pt idx="74">
                  <c:v>34032</c:v>
                </c:pt>
                <c:pt idx="75">
                  <c:v>34531</c:v>
                </c:pt>
                <c:pt idx="76">
                  <c:v>34531</c:v>
                </c:pt>
                <c:pt idx="77">
                  <c:v>34584</c:v>
                </c:pt>
                <c:pt idx="78">
                  <c:v>34622</c:v>
                </c:pt>
                <c:pt idx="79">
                  <c:v>35162</c:v>
                </c:pt>
                <c:pt idx="80">
                  <c:v>37744</c:v>
                </c:pt>
                <c:pt idx="81">
                  <c:v>37885</c:v>
                </c:pt>
                <c:pt idx="82">
                  <c:v>40072</c:v>
                </c:pt>
                <c:pt idx="83">
                  <c:v>41167</c:v>
                </c:pt>
                <c:pt idx="84">
                  <c:v>41178</c:v>
                </c:pt>
                <c:pt idx="85">
                  <c:v>41179</c:v>
                </c:pt>
                <c:pt idx="86">
                  <c:v>41270</c:v>
                </c:pt>
                <c:pt idx="87">
                  <c:v>41700</c:v>
                </c:pt>
                <c:pt idx="88">
                  <c:v>42239</c:v>
                </c:pt>
                <c:pt idx="89">
                  <c:v>42385</c:v>
                </c:pt>
                <c:pt idx="90">
                  <c:v>42721</c:v>
                </c:pt>
                <c:pt idx="91">
                  <c:v>42725</c:v>
                </c:pt>
                <c:pt idx="92">
                  <c:v>42758</c:v>
                </c:pt>
                <c:pt idx="93">
                  <c:v>42764</c:v>
                </c:pt>
                <c:pt idx="94">
                  <c:v>42787</c:v>
                </c:pt>
                <c:pt idx="95">
                  <c:v>42852</c:v>
                </c:pt>
                <c:pt idx="96">
                  <c:v>43323</c:v>
                </c:pt>
                <c:pt idx="97">
                  <c:v>43357.5</c:v>
                </c:pt>
                <c:pt idx="98">
                  <c:v>43941.5</c:v>
                </c:pt>
                <c:pt idx="99">
                  <c:v>44009.5</c:v>
                </c:pt>
                <c:pt idx="100">
                  <c:v>44446</c:v>
                </c:pt>
                <c:pt idx="101">
                  <c:v>44477</c:v>
                </c:pt>
                <c:pt idx="102">
                  <c:v>44556</c:v>
                </c:pt>
                <c:pt idx="103">
                  <c:v>44940.5</c:v>
                </c:pt>
                <c:pt idx="104">
                  <c:v>44942</c:v>
                </c:pt>
                <c:pt idx="105">
                  <c:v>44976.5</c:v>
                </c:pt>
                <c:pt idx="106">
                  <c:v>44984</c:v>
                </c:pt>
                <c:pt idx="107">
                  <c:v>45106</c:v>
                </c:pt>
                <c:pt idx="108">
                  <c:v>45633</c:v>
                </c:pt>
                <c:pt idx="109">
                  <c:v>45649</c:v>
                </c:pt>
                <c:pt idx="110">
                  <c:v>46007.5</c:v>
                </c:pt>
                <c:pt idx="111">
                  <c:v>46642</c:v>
                </c:pt>
                <c:pt idx="112">
                  <c:v>47833.5</c:v>
                </c:pt>
                <c:pt idx="113">
                  <c:v>48219</c:v>
                </c:pt>
                <c:pt idx="114">
                  <c:v>48397.5</c:v>
                </c:pt>
                <c:pt idx="115">
                  <c:v>48834</c:v>
                </c:pt>
                <c:pt idx="116">
                  <c:v>49374</c:v>
                </c:pt>
                <c:pt idx="117">
                  <c:v>49619</c:v>
                </c:pt>
                <c:pt idx="118">
                  <c:v>50478</c:v>
                </c:pt>
                <c:pt idx="119">
                  <c:v>52225.5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81">
                  <c:v>1.2600000045495108E-3</c:v>
                </c:pt>
                <c:pt idx="82">
                  <c:v>1.65200000628829E-3</c:v>
                </c:pt>
                <c:pt idx="83">
                  <c:v>2.771999999822583E-3</c:v>
                </c:pt>
                <c:pt idx="95">
                  <c:v>1.6319999995175749E-3</c:v>
                </c:pt>
                <c:pt idx="97">
                  <c:v>6.6700000097625889E-3</c:v>
                </c:pt>
                <c:pt idx="98">
                  <c:v>3.6140000011073425E-3</c:v>
                </c:pt>
                <c:pt idx="101">
                  <c:v>3.2320000027539209E-3</c:v>
                </c:pt>
                <c:pt idx="107">
                  <c:v>1.7960000041057356E-3</c:v>
                </c:pt>
                <c:pt idx="109">
                  <c:v>1.684000002569519E-3</c:v>
                </c:pt>
                <c:pt idx="112">
                  <c:v>4.5860000027460046E-3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3F-40E8-8B84-5ED11E02241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1089</c:v>
                </c:pt>
                <c:pt idx="3">
                  <c:v>1876</c:v>
                </c:pt>
                <c:pt idx="4">
                  <c:v>4470</c:v>
                </c:pt>
                <c:pt idx="5">
                  <c:v>4532</c:v>
                </c:pt>
                <c:pt idx="6">
                  <c:v>4612</c:v>
                </c:pt>
                <c:pt idx="7">
                  <c:v>5010</c:v>
                </c:pt>
                <c:pt idx="8">
                  <c:v>5553</c:v>
                </c:pt>
                <c:pt idx="9">
                  <c:v>5647</c:v>
                </c:pt>
                <c:pt idx="10">
                  <c:v>5650</c:v>
                </c:pt>
                <c:pt idx="11">
                  <c:v>5680</c:v>
                </c:pt>
                <c:pt idx="12">
                  <c:v>5815</c:v>
                </c:pt>
                <c:pt idx="13">
                  <c:v>6255</c:v>
                </c:pt>
                <c:pt idx="14">
                  <c:v>6271.5</c:v>
                </c:pt>
                <c:pt idx="15">
                  <c:v>6405</c:v>
                </c:pt>
                <c:pt idx="16">
                  <c:v>6730</c:v>
                </c:pt>
                <c:pt idx="17">
                  <c:v>6751</c:v>
                </c:pt>
                <c:pt idx="18">
                  <c:v>7311</c:v>
                </c:pt>
                <c:pt idx="19">
                  <c:v>7385</c:v>
                </c:pt>
                <c:pt idx="20">
                  <c:v>7996</c:v>
                </c:pt>
                <c:pt idx="21">
                  <c:v>10029</c:v>
                </c:pt>
                <c:pt idx="22">
                  <c:v>11227</c:v>
                </c:pt>
                <c:pt idx="23">
                  <c:v>11649</c:v>
                </c:pt>
                <c:pt idx="24">
                  <c:v>11908</c:v>
                </c:pt>
                <c:pt idx="25">
                  <c:v>11914</c:v>
                </c:pt>
                <c:pt idx="26">
                  <c:v>11939.5</c:v>
                </c:pt>
                <c:pt idx="27">
                  <c:v>12272</c:v>
                </c:pt>
                <c:pt idx="28">
                  <c:v>12322</c:v>
                </c:pt>
                <c:pt idx="29">
                  <c:v>12366</c:v>
                </c:pt>
                <c:pt idx="30">
                  <c:v>13016.5</c:v>
                </c:pt>
                <c:pt idx="31">
                  <c:v>13520</c:v>
                </c:pt>
                <c:pt idx="32">
                  <c:v>13874</c:v>
                </c:pt>
                <c:pt idx="33">
                  <c:v>14605</c:v>
                </c:pt>
                <c:pt idx="34">
                  <c:v>14649</c:v>
                </c:pt>
                <c:pt idx="35">
                  <c:v>15753</c:v>
                </c:pt>
                <c:pt idx="36">
                  <c:v>15797</c:v>
                </c:pt>
                <c:pt idx="37">
                  <c:v>16833</c:v>
                </c:pt>
                <c:pt idx="38">
                  <c:v>16839</c:v>
                </c:pt>
                <c:pt idx="39">
                  <c:v>17276</c:v>
                </c:pt>
                <c:pt idx="40">
                  <c:v>17907</c:v>
                </c:pt>
                <c:pt idx="41">
                  <c:v>17957</c:v>
                </c:pt>
                <c:pt idx="42">
                  <c:v>17963</c:v>
                </c:pt>
                <c:pt idx="43">
                  <c:v>18825</c:v>
                </c:pt>
                <c:pt idx="44">
                  <c:v>19084</c:v>
                </c:pt>
                <c:pt idx="45">
                  <c:v>19515</c:v>
                </c:pt>
                <c:pt idx="46">
                  <c:v>19574</c:v>
                </c:pt>
                <c:pt idx="47">
                  <c:v>19618</c:v>
                </c:pt>
                <c:pt idx="48">
                  <c:v>19967</c:v>
                </c:pt>
                <c:pt idx="49">
                  <c:v>20504</c:v>
                </c:pt>
                <c:pt idx="50">
                  <c:v>20551</c:v>
                </c:pt>
                <c:pt idx="51">
                  <c:v>20554</c:v>
                </c:pt>
                <c:pt idx="52">
                  <c:v>20557</c:v>
                </c:pt>
                <c:pt idx="53">
                  <c:v>20601</c:v>
                </c:pt>
                <c:pt idx="54">
                  <c:v>21268</c:v>
                </c:pt>
                <c:pt idx="55">
                  <c:v>23472</c:v>
                </c:pt>
                <c:pt idx="56">
                  <c:v>24000</c:v>
                </c:pt>
                <c:pt idx="57">
                  <c:v>24003</c:v>
                </c:pt>
                <c:pt idx="58">
                  <c:v>24006</c:v>
                </c:pt>
                <c:pt idx="59">
                  <c:v>25631</c:v>
                </c:pt>
                <c:pt idx="60">
                  <c:v>25650</c:v>
                </c:pt>
                <c:pt idx="61">
                  <c:v>25738</c:v>
                </c:pt>
                <c:pt idx="62">
                  <c:v>26856</c:v>
                </c:pt>
                <c:pt idx="63">
                  <c:v>29647</c:v>
                </c:pt>
                <c:pt idx="64">
                  <c:v>29650</c:v>
                </c:pt>
                <c:pt idx="65">
                  <c:v>32952</c:v>
                </c:pt>
                <c:pt idx="66">
                  <c:v>32955</c:v>
                </c:pt>
                <c:pt idx="67">
                  <c:v>33442</c:v>
                </c:pt>
                <c:pt idx="68">
                  <c:v>33457</c:v>
                </c:pt>
                <c:pt idx="69">
                  <c:v>33460</c:v>
                </c:pt>
                <c:pt idx="70">
                  <c:v>33492</c:v>
                </c:pt>
                <c:pt idx="71">
                  <c:v>33988</c:v>
                </c:pt>
                <c:pt idx="72">
                  <c:v>34000</c:v>
                </c:pt>
                <c:pt idx="73">
                  <c:v>34029</c:v>
                </c:pt>
                <c:pt idx="74">
                  <c:v>34032</c:v>
                </c:pt>
                <c:pt idx="75">
                  <c:v>34531</c:v>
                </c:pt>
                <c:pt idx="76">
                  <c:v>34531</c:v>
                </c:pt>
                <c:pt idx="77">
                  <c:v>34584</c:v>
                </c:pt>
                <c:pt idx="78">
                  <c:v>34622</c:v>
                </c:pt>
                <c:pt idx="79">
                  <c:v>35162</c:v>
                </c:pt>
                <c:pt idx="80">
                  <c:v>37744</c:v>
                </c:pt>
                <c:pt idx="81">
                  <c:v>37885</c:v>
                </c:pt>
                <c:pt idx="82">
                  <c:v>40072</c:v>
                </c:pt>
                <c:pt idx="83">
                  <c:v>41167</c:v>
                </c:pt>
                <c:pt idx="84">
                  <c:v>41178</c:v>
                </c:pt>
                <c:pt idx="85">
                  <c:v>41179</c:v>
                </c:pt>
                <c:pt idx="86">
                  <c:v>41270</c:v>
                </c:pt>
                <c:pt idx="87">
                  <c:v>41700</c:v>
                </c:pt>
                <c:pt idx="88">
                  <c:v>42239</c:v>
                </c:pt>
                <c:pt idx="89">
                  <c:v>42385</c:v>
                </c:pt>
                <c:pt idx="90">
                  <c:v>42721</c:v>
                </c:pt>
                <c:pt idx="91">
                  <c:v>42725</c:v>
                </c:pt>
                <c:pt idx="92">
                  <c:v>42758</c:v>
                </c:pt>
                <c:pt idx="93">
                  <c:v>42764</c:v>
                </c:pt>
                <c:pt idx="94">
                  <c:v>42787</c:v>
                </c:pt>
                <c:pt idx="95">
                  <c:v>42852</c:v>
                </c:pt>
                <c:pt idx="96">
                  <c:v>43323</c:v>
                </c:pt>
                <c:pt idx="97">
                  <c:v>43357.5</c:v>
                </c:pt>
                <c:pt idx="98">
                  <c:v>43941.5</c:v>
                </c:pt>
                <c:pt idx="99">
                  <c:v>44009.5</c:v>
                </c:pt>
                <c:pt idx="100">
                  <c:v>44446</c:v>
                </c:pt>
                <c:pt idx="101">
                  <c:v>44477</c:v>
                </c:pt>
                <c:pt idx="102">
                  <c:v>44556</c:v>
                </c:pt>
                <c:pt idx="103">
                  <c:v>44940.5</c:v>
                </c:pt>
                <c:pt idx="104">
                  <c:v>44942</c:v>
                </c:pt>
                <c:pt idx="105">
                  <c:v>44976.5</c:v>
                </c:pt>
                <c:pt idx="106">
                  <c:v>44984</c:v>
                </c:pt>
                <c:pt idx="107">
                  <c:v>45106</c:v>
                </c:pt>
                <c:pt idx="108">
                  <c:v>45633</c:v>
                </c:pt>
                <c:pt idx="109">
                  <c:v>45649</c:v>
                </c:pt>
                <c:pt idx="110">
                  <c:v>46007.5</c:v>
                </c:pt>
                <c:pt idx="111">
                  <c:v>46642</c:v>
                </c:pt>
                <c:pt idx="112">
                  <c:v>47833.5</c:v>
                </c:pt>
                <c:pt idx="113">
                  <c:v>48219</c:v>
                </c:pt>
                <c:pt idx="114">
                  <c:v>48397.5</c:v>
                </c:pt>
                <c:pt idx="115">
                  <c:v>48834</c:v>
                </c:pt>
                <c:pt idx="116">
                  <c:v>49374</c:v>
                </c:pt>
                <c:pt idx="117">
                  <c:v>49619</c:v>
                </c:pt>
                <c:pt idx="118">
                  <c:v>50478</c:v>
                </c:pt>
                <c:pt idx="119">
                  <c:v>52225.5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84">
                  <c:v>4.3480000022100285E-3</c:v>
                </c:pt>
                <c:pt idx="85">
                  <c:v>9.6399999893037602E-4</c:v>
                </c:pt>
                <c:pt idx="86">
                  <c:v>1.8199999976786785E-3</c:v>
                </c:pt>
                <c:pt idx="87">
                  <c:v>2.0000000004074536E-3</c:v>
                </c:pt>
                <c:pt idx="88">
                  <c:v>2.723999998124782E-3</c:v>
                </c:pt>
                <c:pt idx="89">
                  <c:v>2.8600000005098991E-3</c:v>
                </c:pt>
                <c:pt idx="90">
                  <c:v>3.9360000009764917E-3</c:v>
                </c:pt>
                <c:pt idx="91">
                  <c:v>4.8000000024330802E-3</c:v>
                </c:pt>
                <c:pt idx="92">
                  <c:v>4.2280000052414834E-3</c:v>
                </c:pt>
                <c:pt idx="93">
                  <c:v>3.9239999969140626E-3</c:v>
                </c:pt>
                <c:pt idx="94">
                  <c:v>4.5919999975012615E-3</c:v>
                </c:pt>
                <c:pt idx="96">
                  <c:v>6.2679999973624945E-3</c:v>
                </c:pt>
                <c:pt idx="99">
                  <c:v>1.65200000628829E-3</c:v>
                </c:pt>
                <c:pt idx="100">
                  <c:v>3.4360000063315965E-3</c:v>
                </c:pt>
                <c:pt idx="102">
                  <c:v>4.9960000033024698E-3</c:v>
                </c:pt>
                <c:pt idx="103">
                  <c:v>3.7979999979143031E-3</c:v>
                </c:pt>
                <c:pt idx="104">
                  <c:v>2.1720000004279427E-3</c:v>
                </c:pt>
                <c:pt idx="105">
                  <c:v>4.9740000031306408E-3</c:v>
                </c:pt>
                <c:pt idx="106">
                  <c:v>1.5440000061062165E-3</c:v>
                </c:pt>
                <c:pt idx="108">
                  <c:v>2.1280000073602423E-3</c:v>
                </c:pt>
                <c:pt idx="110">
                  <c:v>-6.3000000227475539E-4</c:v>
                </c:pt>
                <c:pt idx="111">
                  <c:v>-8.2799999654525891E-4</c:v>
                </c:pt>
                <c:pt idx="113">
                  <c:v>-4.1960000016842969E-3</c:v>
                </c:pt>
                <c:pt idx="114">
                  <c:v>-1.0289999998349231E-2</c:v>
                </c:pt>
                <c:pt idx="115">
                  <c:v>-4.5559999925899319E-3</c:v>
                </c:pt>
                <c:pt idx="116">
                  <c:v>-4.4159999961266294E-3</c:v>
                </c:pt>
                <c:pt idx="117">
                  <c:v>-4.1779999955906533E-3</c:v>
                </c:pt>
                <c:pt idx="118">
                  <c:v>-5.0885275413747877E-3</c:v>
                </c:pt>
                <c:pt idx="119">
                  <c:v>5.6580000527901575E-3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3F-40E8-8B84-5ED11E02241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1089</c:v>
                </c:pt>
                <c:pt idx="3">
                  <c:v>1876</c:v>
                </c:pt>
                <c:pt idx="4">
                  <c:v>4470</c:v>
                </c:pt>
                <c:pt idx="5">
                  <c:v>4532</c:v>
                </c:pt>
                <c:pt idx="6">
                  <c:v>4612</c:v>
                </c:pt>
                <c:pt idx="7">
                  <c:v>5010</c:v>
                </c:pt>
                <c:pt idx="8">
                  <c:v>5553</c:v>
                </c:pt>
                <c:pt idx="9">
                  <c:v>5647</c:v>
                </c:pt>
                <c:pt idx="10">
                  <c:v>5650</c:v>
                </c:pt>
                <c:pt idx="11">
                  <c:v>5680</c:v>
                </c:pt>
                <c:pt idx="12">
                  <c:v>5815</c:v>
                </c:pt>
                <c:pt idx="13">
                  <c:v>6255</c:v>
                </c:pt>
                <c:pt idx="14">
                  <c:v>6271.5</c:v>
                </c:pt>
                <c:pt idx="15">
                  <c:v>6405</c:v>
                </c:pt>
                <c:pt idx="16">
                  <c:v>6730</c:v>
                </c:pt>
                <c:pt idx="17">
                  <c:v>6751</c:v>
                </c:pt>
                <c:pt idx="18">
                  <c:v>7311</c:v>
                </c:pt>
                <c:pt idx="19">
                  <c:v>7385</c:v>
                </c:pt>
                <c:pt idx="20">
                  <c:v>7996</c:v>
                </c:pt>
                <c:pt idx="21">
                  <c:v>10029</c:v>
                </c:pt>
                <c:pt idx="22">
                  <c:v>11227</c:v>
                </c:pt>
                <c:pt idx="23">
                  <c:v>11649</c:v>
                </c:pt>
                <c:pt idx="24">
                  <c:v>11908</c:v>
                </c:pt>
                <c:pt idx="25">
                  <c:v>11914</c:v>
                </c:pt>
                <c:pt idx="26">
                  <c:v>11939.5</c:v>
                </c:pt>
                <c:pt idx="27">
                  <c:v>12272</c:v>
                </c:pt>
                <c:pt idx="28">
                  <c:v>12322</c:v>
                </c:pt>
                <c:pt idx="29">
                  <c:v>12366</c:v>
                </c:pt>
                <c:pt idx="30">
                  <c:v>13016.5</c:v>
                </c:pt>
                <c:pt idx="31">
                  <c:v>13520</c:v>
                </c:pt>
                <c:pt idx="32">
                  <c:v>13874</c:v>
                </c:pt>
                <c:pt idx="33">
                  <c:v>14605</c:v>
                </c:pt>
                <c:pt idx="34">
                  <c:v>14649</c:v>
                </c:pt>
                <c:pt idx="35">
                  <c:v>15753</c:v>
                </c:pt>
                <c:pt idx="36">
                  <c:v>15797</c:v>
                </c:pt>
                <c:pt idx="37">
                  <c:v>16833</c:v>
                </c:pt>
                <c:pt idx="38">
                  <c:v>16839</c:v>
                </c:pt>
                <c:pt idx="39">
                  <c:v>17276</c:v>
                </c:pt>
                <c:pt idx="40">
                  <c:v>17907</c:v>
                </c:pt>
                <c:pt idx="41">
                  <c:v>17957</c:v>
                </c:pt>
                <c:pt idx="42">
                  <c:v>17963</c:v>
                </c:pt>
                <c:pt idx="43">
                  <c:v>18825</c:v>
                </c:pt>
                <c:pt idx="44">
                  <c:v>19084</c:v>
                </c:pt>
                <c:pt idx="45">
                  <c:v>19515</c:v>
                </c:pt>
                <c:pt idx="46">
                  <c:v>19574</c:v>
                </c:pt>
                <c:pt idx="47">
                  <c:v>19618</c:v>
                </c:pt>
                <c:pt idx="48">
                  <c:v>19967</c:v>
                </c:pt>
                <c:pt idx="49">
                  <c:v>20504</c:v>
                </c:pt>
                <c:pt idx="50">
                  <c:v>20551</c:v>
                </c:pt>
                <c:pt idx="51">
                  <c:v>20554</c:v>
                </c:pt>
                <c:pt idx="52">
                  <c:v>20557</c:v>
                </c:pt>
                <c:pt idx="53">
                  <c:v>20601</c:v>
                </c:pt>
                <c:pt idx="54">
                  <c:v>21268</c:v>
                </c:pt>
                <c:pt idx="55">
                  <c:v>23472</c:v>
                </c:pt>
                <c:pt idx="56">
                  <c:v>24000</c:v>
                </c:pt>
                <c:pt idx="57">
                  <c:v>24003</c:v>
                </c:pt>
                <c:pt idx="58">
                  <c:v>24006</c:v>
                </c:pt>
                <c:pt idx="59">
                  <c:v>25631</c:v>
                </c:pt>
                <c:pt idx="60">
                  <c:v>25650</c:v>
                </c:pt>
                <c:pt idx="61">
                  <c:v>25738</c:v>
                </c:pt>
                <c:pt idx="62">
                  <c:v>26856</c:v>
                </c:pt>
                <c:pt idx="63">
                  <c:v>29647</c:v>
                </c:pt>
                <c:pt idx="64">
                  <c:v>29650</c:v>
                </c:pt>
                <c:pt idx="65">
                  <c:v>32952</c:v>
                </c:pt>
                <c:pt idx="66">
                  <c:v>32955</c:v>
                </c:pt>
                <c:pt idx="67">
                  <c:v>33442</c:v>
                </c:pt>
                <c:pt idx="68">
                  <c:v>33457</c:v>
                </c:pt>
                <c:pt idx="69">
                  <c:v>33460</c:v>
                </c:pt>
                <c:pt idx="70">
                  <c:v>33492</c:v>
                </c:pt>
                <c:pt idx="71">
                  <c:v>33988</c:v>
                </c:pt>
                <c:pt idx="72">
                  <c:v>34000</c:v>
                </c:pt>
                <c:pt idx="73">
                  <c:v>34029</c:v>
                </c:pt>
                <c:pt idx="74">
                  <c:v>34032</c:v>
                </c:pt>
                <c:pt idx="75">
                  <c:v>34531</c:v>
                </c:pt>
                <c:pt idx="76">
                  <c:v>34531</c:v>
                </c:pt>
                <c:pt idx="77">
                  <c:v>34584</c:v>
                </c:pt>
                <c:pt idx="78">
                  <c:v>34622</c:v>
                </c:pt>
                <c:pt idx="79">
                  <c:v>35162</c:v>
                </c:pt>
                <c:pt idx="80">
                  <c:v>37744</c:v>
                </c:pt>
                <c:pt idx="81">
                  <c:v>37885</c:v>
                </c:pt>
                <c:pt idx="82">
                  <c:v>40072</c:v>
                </c:pt>
                <c:pt idx="83">
                  <c:v>41167</c:v>
                </c:pt>
                <c:pt idx="84">
                  <c:v>41178</c:v>
                </c:pt>
                <c:pt idx="85">
                  <c:v>41179</c:v>
                </c:pt>
                <c:pt idx="86">
                  <c:v>41270</c:v>
                </c:pt>
                <c:pt idx="87">
                  <c:v>41700</c:v>
                </c:pt>
                <c:pt idx="88">
                  <c:v>42239</c:v>
                </c:pt>
                <c:pt idx="89">
                  <c:v>42385</c:v>
                </c:pt>
                <c:pt idx="90">
                  <c:v>42721</c:v>
                </c:pt>
                <c:pt idx="91">
                  <c:v>42725</c:v>
                </c:pt>
                <c:pt idx="92">
                  <c:v>42758</c:v>
                </c:pt>
                <c:pt idx="93">
                  <c:v>42764</c:v>
                </c:pt>
                <c:pt idx="94">
                  <c:v>42787</c:v>
                </c:pt>
                <c:pt idx="95">
                  <c:v>42852</c:v>
                </c:pt>
                <c:pt idx="96">
                  <c:v>43323</c:v>
                </c:pt>
                <c:pt idx="97">
                  <c:v>43357.5</c:v>
                </c:pt>
                <c:pt idx="98">
                  <c:v>43941.5</c:v>
                </c:pt>
                <c:pt idx="99">
                  <c:v>44009.5</c:v>
                </c:pt>
                <c:pt idx="100">
                  <c:v>44446</c:v>
                </c:pt>
                <c:pt idx="101">
                  <c:v>44477</c:v>
                </c:pt>
                <c:pt idx="102">
                  <c:v>44556</c:v>
                </c:pt>
                <c:pt idx="103">
                  <c:v>44940.5</c:v>
                </c:pt>
                <c:pt idx="104">
                  <c:v>44942</c:v>
                </c:pt>
                <c:pt idx="105">
                  <c:v>44976.5</c:v>
                </c:pt>
                <c:pt idx="106">
                  <c:v>44984</c:v>
                </c:pt>
                <c:pt idx="107">
                  <c:v>45106</c:v>
                </c:pt>
                <c:pt idx="108">
                  <c:v>45633</c:v>
                </c:pt>
                <c:pt idx="109">
                  <c:v>45649</c:v>
                </c:pt>
                <c:pt idx="110">
                  <c:v>46007.5</c:v>
                </c:pt>
                <c:pt idx="111">
                  <c:v>46642</c:v>
                </c:pt>
                <c:pt idx="112">
                  <c:v>47833.5</c:v>
                </c:pt>
                <c:pt idx="113">
                  <c:v>48219</c:v>
                </c:pt>
                <c:pt idx="114">
                  <c:v>48397.5</c:v>
                </c:pt>
                <c:pt idx="115">
                  <c:v>48834</c:v>
                </c:pt>
                <c:pt idx="116">
                  <c:v>49374</c:v>
                </c:pt>
                <c:pt idx="117">
                  <c:v>49619</c:v>
                </c:pt>
                <c:pt idx="118">
                  <c:v>50478</c:v>
                </c:pt>
                <c:pt idx="119">
                  <c:v>52225.5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3F-40E8-8B84-5ED11E02241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1089</c:v>
                </c:pt>
                <c:pt idx="3">
                  <c:v>1876</c:v>
                </c:pt>
                <c:pt idx="4">
                  <c:v>4470</c:v>
                </c:pt>
                <c:pt idx="5">
                  <c:v>4532</c:v>
                </c:pt>
                <c:pt idx="6">
                  <c:v>4612</c:v>
                </c:pt>
                <c:pt idx="7">
                  <c:v>5010</c:v>
                </c:pt>
                <c:pt idx="8">
                  <c:v>5553</c:v>
                </c:pt>
                <c:pt idx="9">
                  <c:v>5647</c:v>
                </c:pt>
                <c:pt idx="10">
                  <c:v>5650</c:v>
                </c:pt>
                <c:pt idx="11">
                  <c:v>5680</c:v>
                </c:pt>
                <c:pt idx="12">
                  <c:v>5815</c:v>
                </c:pt>
                <c:pt idx="13">
                  <c:v>6255</c:v>
                </c:pt>
                <c:pt idx="14">
                  <c:v>6271.5</c:v>
                </c:pt>
                <c:pt idx="15">
                  <c:v>6405</c:v>
                </c:pt>
                <c:pt idx="16">
                  <c:v>6730</c:v>
                </c:pt>
                <c:pt idx="17">
                  <c:v>6751</c:v>
                </c:pt>
                <c:pt idx="18">
                  <c:v>7311</c:v>
                </c:pt>
                <c:pt idx="19">
                  <c:v>7385</c:v>
                </c:pt>
                <c:pt idx="20">
                  <c:v>7996</c:v>
                </c:pt>
                <c:pt idx="21">
                  <c:v>10029</c:v>
                </c:pt>
                <c:pt idx="22">
                  <c:v>11227</c:v>
                </c:pt>
                <c:pt idx="23">
                  <c:v>11649</c:v>
                </c:pt>
                <c:pt idx="24">
                  <c:v>11908</c:v>
                </c:pt>
                <c:pt idx="25">
                  <c:v>11914</c:v>
                </c:pt>
                <c:pt idx="26">
                  <c:v>11939.5</c:v>
                </c:pt>
                <c:pt idx="27">
                  <c:v>12272</c:v>
                </c:pt>
                <c:pt idx="28">
                  <c:v>12322</c:v>
                </c:pt>
                <c:pt idx="29">
                  <c:v>12366</c:v>
                </c:pt>
                <c:pt idx="30">
                  <c:v>13016.5</c:v>
                </c:pt>
                <c:pt idx="31">
                  <c:v>13520</c:v>
                </c:pt>
                <c:pt idx="32">
                  <c:v>13874</c:v>
                </c:pt>
                <c:pt idx="33">
                  <c:v>14605</c:v>
                </c:pt>
                <c:pt idx="34">
                  <c:v>14649</c:v>
                </c:pt>
                <c:pt idx="35">
                  <c:v>15753</c:v>
                </c:pt>
                <c:pt idx="36">
                  <c:v>15797</c:v>
                </c:pt>
                <c:pt idx="37">
                  <c:v>16833</c:v>
                </c:pt>
                <c:pt idx="38">
                  <c:v>16839</c:v>
                </c:pt>
                <c:pt idx="39">
                  <c:v>17276</c:v>
                </c:pt>
                <c:pt idx="40">
                  <c:v>17907</c:v>
                </c:pt>
                <c:pt idx="41">
                  <c:v>17957</c:v>
                </c:pt>
                <c:pt idx="42">
                  <c:v>17963</c:v>
                </c:pt>
                <c:pt idx="43">
                  <c:v>18825</c:v>
                </c:pt>
                <c:pt idx="44">
                  <c:v>19084</c:v>
                </c:pt>
                <c:pt idx="45">
                  <c:v>19515</c:v>
                </c:pt>
                <c:pt idx="46">
                  <c:v>19574</c:v>
                </c:pt>
                <c:pt idx="47">
                  <c:v>19618</c:v>
                </c:pt>
                <c:pt idx="48">
                  <c:v>19967</c:v>
                </c:pt>
                <c:pt idx="49">
                  <c:v>20504</c:v>
                </c:pt>
                <c:pt idx="50">
                  <c:v>20551</c:v>
                </c:pt>
                <c:pt idx="51">
                  <c:v>20554</c:v>
                </c:pt>
                <c:pt idx="52">
                  <c:v>20557</c:v>
                </c:pt>
                <c:pt idx="53">
                  <c:v>20601</c:v>
                </c:pt>
                <c:pt idx="54">
                  <c:v>21268</c:v>
                </c:pt>
                <c:pt idx="55">
                  <c:v>23472</c:v>
                </c:pt>
                <c:pt idx="56">
                  <c:v>24000</c:v>
                </c:pt>
                <c:pt idx="57">
                  <c:v>24003</c:v>
                </c:pt>
                <c:pt idx="58">
                  <c:v>24006</c:v>
                </c:pt>
                <c:pt idx="59">
                  <c:v>25631</c:v>
                </c:pt>
                <c:pt idx="60">
                  <c:v>25650</c:v>
                </c:pt>
                <c:pt idx="61">
                  <c:v>25738</c:v>
                </c:pt>
                <c:pt idx="62">
                  <c:v>26856</c:v>
                </c:pt>
                <c:pt idx="63">
                  <c:v>29647</c:v>
                </c:pt>
                <c:pt idx="64">
                  <c:v>29650</c:v>
                </c:pt>
                <c:pt idx="65">
                  <c:v>32952</c:v>
                </c:pt>
                <c:pt idx="66">
                  <c:v>32955</c:v>
                </c:pt>
                <c:pt idx="67">
                  <c:v>33442</c:v>
                </c:pt>
                <c:pt idx="68">
                  <c:v>33457</c:v>
                </c:pt>
                <c:pt idx="69">
                  <c:v>33460</c:v>
                </c:pt>
                <c:pt idx="70">
                  <c:v>33492</c:v>
                </c:pt>
                <c:pt idx="71">
                  <c:v>33988</c:v>
                </c:pt>
                <c:pt idx="72">
                  <c:v>34000</c:v>
                </c:pt>
                <c:pt idx="73">
                  <c:v>34029</c:v>
                </c:pt>
                <c:pt idx="74">
                  <c:v>34032</c:v>
                </c:pt>
                <c:pt idx="75">
                  <c:v>34531</c:v>
                </c:pt>
                <c:pt idx="76">
                  <c:v>34531</c:v>
                </c:pt>
                <c:pt idx="77">
                  <c:v>34584</c:v>
                </c:pt>
                <c:pt idx="78">
                  <c:v>34622</c:v>
                </c:pt>
                <c:pt idx="79">
                  <c:v>35162</c:v>
                </c:pt>
                <c:pt idx="80">
                  <c:v>37744</c:v>
                </c:pt>
                <c:pt idx="81">
                  <c:v>37885</c:v>
                </c:pt>
                <c:pt idx="82">
                  <c:v>40072</c:v>
                </c:pt>
                <c:pt idx="83">
                  <c:v>41167</c:v>
                </c:pt>
                <c:pt idx="84">
                  <c:v>41178</c:v>
                </c:pt>
                <c:pt idx="85">
                  <c:v>41179</c:v>
                </c:pt>
                <c:pt idx="86">
                  <c:v>41270</c:v>
                </c:pt>
                <c:pt idx="87">
                  <c:v>41700</c:v>
                </c:pt>
                <c:pt idx="88">
                  <c:v>42239</c:v>
                </c:pt>
                <c:pt idx="89">
                  <c:v>42385</c:v>
                </c:pt>
                <c:pt idx="90">
                  <c:v>42721</c:v>
                </c:pt>
                <c:pt idx="91">
                  <c:v>42725</c:v>
                </c:pt>
                <c:pt idx="92">
                  <c:v>42758</c:v>
                </c:pt>
                <c:pt idx="93">
                  <c:v>42764</c:v>
                </c:pt>
                <c:pt idx="94">
                  <c:v>42787</c:v>
                </c:pt>
                <c:pt idx="95">
                  <c:v>42852</c:v>
                </c:pt>
                <c:pt idx="96">
                  <c:v>43323</c:v>
                </c:pt>
                <c:pt idx="97">
                  <c:v>43357.5</c:v>
                </c:pt>
                <c:pt idx="98">
                  <c:v>43941.5</c:v>
                </c:pt>
                <c:pt idx="99">
                  <c:v>44009.5</c:v>
                </c:pt>
                <c:pt idx="100">
                  <c:v>44446</c:v>
                </c:pt>
                <c:pt idx="101">
                  <c:v>44477</c:v>
                </c:pt>
                <c:pt idx="102">
                  <c:v>44556</c:v>
                </c:pt>
                <c:pt idx="103">
                  <c:v>44940.5</c:v>
                </c:pt>
                <c:pt idx="104">
                  <c:v>44942</c:v>
                </c:pt>
                <c:pt idx="105">
                  <c:v>44976.5</c:v>
                </c:pt>
                <c:pt idx="106">
                  <c:v>44984</c:v>
                </c:pt>
                <c:pt idx="107">
                  <c:v>45106</c:v>
                </c:pt>
                <c:pt idx="108">
                  <c:v>45633</c:v>
                </c:pt>
                <c:pt idx="109">
                  <c:v>45649</c:v>
                </c:pt>
                <c:pt idx="110">
                  <c:v>46007.5</c:v>
                </c:pt>
                <c:pt idx="111">
                  <c:v>46642</c:v>
                </c:pt>
                <c:pt idx="112">
                  <c:v>47833.5</c:v>
                </c:pt>
                <c:pt idx="113">
                  <c:v>48219</c:v>
                </c:pt>
                <c:pt idx="114">
                  <c:v>48397.5</c:v>
                </c:pt>
                <c:pt idx="115">
                  <c:v>48834</c:v>
                </c:pt>
                <c:pt idx="116">
                  <c:v>49374</c:v>
                </c:pt>
                <c:pt idx="117">
                  <c:v>49619</c:v>
                </c:pt>
                <c:pt idx="118">
                  <c:v>50478</c:v>
                </c:pt>
                <c:pt idx="119">
                  <c:v>52225.5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3F-40E8-8B84-5ED11E02241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1089</c:v>
                </c:pt>
                <c:pt idx="3">
                  <c:v>1876</c:v>
                </c:pt>
                <c:pt idx="4">
                  <c:v>4470</c:v>
                </c:pt>
                <c:pt idx="5">
                  <c:v>4532</c:v>
                </c:pt>
                <c:pt idx="6">
                  <c:v>4612</c:v>
                </c:pt>
                <c:pt idx="7">
                  <c:v>5010</c:v>
                </c:pt>
                <c:pt idx="8">
                  <c:v>5553</c:v>
                </c:pt>
                <c:pt idx="9">
                  <c:v>5647</c:v>
                </c:pt>
                <c:pt idx="10">
                  <c:v>5650</c:v>
                </c:pt>
                <c:pt idx="11">
                  <c:v>5680</c:v>
                </c:pt>
                <c:pt idx="12">
                  <c:v>5815</c:v>
                </c:pt>
                <c:pt idx="13">
                  <c:v>6255</c:v>
                </c:pt>
                <c:pt idx="14">
                  <c:v>6271.5</c:v>
                </c:pt>
                <c:pt idx="15">
                  <c:v>6405</c:v>
                </c:pt>
                <c:pt idx="16">
                  <c:v>6730</c:v>
                </c:pt>
                <c:pt idx="17">
                  <c:v>6751</c:v>
                </c:pt>
                <c:pt idx="18">
                  <c:v>7311</c:v>
                </c:pt>
                <c:pt idx="19">
                  <c:v>7385</c:v>
                </c:pt>
                <c:pt idx="20">
                  <c:v>7996</c:v>
                </c:pt>
                <c:pt idx="21">
                  <c:v>10029</c:v>
                </c:pt>
                <c:pt idx="22">
                  <c:v>11227</c:v>
                </c:pt>
                <c:pt idx="23">
                  <c:v>11649</c:v>
                </c:pt>
                <c:pt idx="24">
                  <c:v>11908</c:v>
                </c:pt>
                <c:pt idx="25">
                  <c:v>11914</c:v>
                </c:pt>
                <c:pt idx="26">
                  <c:v>11939.5</c:v>
                </c:pt>
                <c:pt idx="27">
                  <c:v>12272</c:v>
                </c:pt>
                <c:pt idx="28">
                  <c:v>12322</c:v>
                </c:pt>
                <c:pt idx="29">
                  <c:v>12366</c:v>
                </c:pt>
                <c:pt idx="30">
                  <c:v>13016.5</c:v>
                </c:pt>
                <c:pt idx="31">
                  <c:v>13520</c:v>
                </c:pt>
                <c:pt idx="32">
                  <c:v>13874</c:v>
                </c:pt>
                <c:pt idx="33">
                  <c:v>14605</c:v>
                </c:pt>
                <c:pt idx="34">
                  <c:v>14649</c:v>
                </c:pt>
                <c:pt idx="35">
                  <c:v>15753</c:v>
                </c:pt>
                <c:pt idx="36">
                  <c:v>15797</c:v>
                </c:pt>
                <c:pt idx="37">
                  <c:v>16833</c:v>
                </c:pt>
                <c:pt idx="38">
                  <c:v>16839</c:v>
                </c:pt>
                <c:pt idx="39">
                  <c:v>17276</c:v>
                </c:pt>
                <c:pt idx="40">
                  <c:v>17907</c:v>
                </c:pt>
                <c:pt idx="41">
                  <c:v>17957</c:v>
                </c:pt>
                <c:pt idx="42">
                  <c:v>17963</c:v>
                </c:pt>
                <c:pt idx="43">
                  <c:v>18825</c:v>
                </c:pt>
                <c:pt idx="44">
                  <c:v>19084</c:v>
                </c:pt>
                <c:pt idx="45">
                  <c:v>19515</c:v>
                </c:pt>
                <c:pt idx="46">
                  <c:v>19574</c:v>
                </c:pt>
                <c:pt idx="47">
                  <c:v>19618</c:v>
                </c:pt>
                <c:pt idx="48">
                  <c:v>19967</c:v>
                </c:pt>
                <c:pt idx="49">
                  <c:v>20504</c:v>
                </c:pt>
                <c:pt idx="50">
                  <c:v>20551</c:v>
                </c:pt>
                <c:pt idx="51">
                  <c:v>20554</c:v>
                </c:pt>
                <c:pt idx="52">
                  <c:v>20557</c:v>
                </c:pt>
                <c:pt idx="53">
                  <c:v>20601</c:v>
                </c:pt>
                <c:pt idx="54">
                  <c:v>21268</c:v>
                </c:pt>
                <c:pt idx="55">
                  <c:v>23472</c:v>
                </c:pt>
                <c:pt idx="56">
                  <c:v>24000</c:v>
                </c:pt>
                <c:pt idx="57">
                  <c:v>24003</c:v>
                </c:pt>
                <c:pt idx="58">
                  <c:v>24006</c:v>
                </c:pt>
                <c:pt idx="59">
                  <c:v>25631</c:v>
                </c:pt>
                <c:pt idx="60">
                  <c:v>25650</c:v>
                </c:pt>
                <c:pt idx="61">
                  <c:v>25738</c:v>
                </c:pt>
                <c:pt idx="62">
                  <c:v>26856</c:v>
                </c:pt>
                <c:pt idx="63">
                  <c:v>29647</c:v>
                </c:pt>
                <c:pt idx="64">
                  <c:v>29650</c:v>
                </c:pt>
                <c:pt idx="65">
                  <c:v>32952</c:v>
                </c:pt>
                <c:pt idx="66">
                  <c:v>32955</c:v>
                </c:pt>
                <c:pt idx="67">
                  <c:v>33442</c:v>
                </c:pt>
                <c:pt idx="68">
                  <c:v>33457</c:v>
                </c:pt>
                <c:pt idx="69">
                  <c:v>33460</c:v>
                </c:pt>
                <c:pt idx="70">
                  <c:v>33492</c:v>
                </c:pt>
                <c:pt idx="71">
                  <c:v>33988</c:v>
                </c:pt>
                <c:pt idx="72">
                  <c:v>34000</c:v>
                </c:pt>
                <c:pt idx="73">
                  <c:v>34029</c:v>
                </c:pt>
                <c:pt idx="74">
                  <c:v>34032</c:v>
                </c:pt>
                <c:pt idx="75">
                  <c:v>34531</c:v>
                </c:pt>
                <c:pt idx="76">
                  <c:v>34531</c:v>
                </c:pt>
                <c:pt idx="77">
                  <c:v>34584</c:v>
                </c:pt>
                <c:pt idx="78">
                  <c:v>34622</c:v>
                </c:pt>
                <c:pt idx="79">
                  <c:v>35162</c:v>
                </c:pt>
                <c:pt idx="80">
                  <c:v>37744</c:v>
                </c:pt>
                <c:pt idx="81">
                  <c:v>37885</c:v>
                </c:pt>
                <c:pt idx="82">
                  <c:v>40072</c:v>
                </c:pt>
                <c:pt idx="83">
                  <c:v>41167</c:v>
                </c:pt>
                <c:pt idx="84">
                  <c:v>41178</c:v>
                </c:pt>
                <c:pt idx="85">
                  <c:v>41179</c:v>
                </c:pt>
                <c:pt idx="86">
                  <c:v>41270</c:v>
                </c:pt>
                <c:pt idx="87">
                  <c:v>41700</c:v>
                </c:pt>
                <c:pt idx="88">
                  <c:v>42239</c:v>
                </c:pt>
                <c:pt idx="89">
                  <c:v>42385</c:v>
                </c:pt>
                <c:pt idx="90">
                  <c:v>42721</c:v>
                </c:pt>
                <c:pt idx="91">
                  <c:v>42725</c:v>
                </c:pt>
                <c:pt idx="92">
                  <c:v>42758</c:v>
                </c:pt>
                <c:pt idx="93">
                  <c:v>42764</c:v>
                </c:pt>
                <c:pt idx="94">
                  <c:v>42787</c:v>
                </c:pt>
                <c:pt idx="95">
                  <c:v>42852</c:v>
                </c:pt>
                <c:pt idx="96">
                  <c:v>43323</c:v>
                </c:pt>
                <c:pt idx="97">
                  <c:v>43357.5</c:v>
                </c:pt>
                <c:pt idx="98">
                  <c:v>43941.5</c:v>
                </c:pt>
                <c:pt idx="99">
                  <c:v>44009.5</c:v>
                </c:pt>
                <c:pt idx="100">
                  <c:v>44446</c:v>
                </c:pt>
                <c:pt idx="101">
                  <c:v>44477</c:v>
                </c:pt>
                <c:pt idx="102">
                  <c:v>44556</c:v>
                </c:pt>
                <c:pt idx="103">
                  <c:v>44940.5</c:v>
                </c:pt>
                <c:pt idx="104">
                  <c:v>44942</c:v>
                </c:pt>
                <c:pt idx="105">
                  <c:v>44976.5</c:v>
                </c:pt>
                <c:pt idx="106">
                  <c:v>44984</c:v>
                </c:pt>
                <c:pt idx="107">
                  <c:v>45106</c:v>
                </c:pt>
                <c:pt idx="108">
                  <c:v>45633</c:v>
                </c:pt>
                <c:pt idx="109">
                  <c:v>45649</c:v>
                </c:pt>
                <c:pt idx="110">
                  <c:v>46007.5</c:v>
                </c:pt>
                <c:pt idx="111">
                  <c:v>46642</c:v>
                </c:pt>
                <c:pt idx="112">
                  <c:v>47833.5</c:v>
                </c:pt>
                <c:pt idx="113">
                  <c:v>48219</c:v>
                </c:pt>
                <c:pt idx="114">
                  <c:v>48397.5</c:v>
                </c:pt>
                <c:pt idx="115">
                  <c:v>48834</c:v>
                </c:pt>
                <c:pt idx="116">
                  <c:v>49374</c:v>
                </c:pt>
                <c:pt idx="117">
                  <c:v>49619</c:v>
                </c:pt>
                <c:pt idx="118">
                  <c:v>50478</c:v>
                </c:pt>
                <c:pt idx="119">
                  <c:v>52225.5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3F-40E8-8B84-5ED11E02241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1089</c:v>
                </c:pt>
                <c:pt idx="3">
                  <c:v>1876</c:v>
                </c:pt>
                <c:pt idx="4">
                  <c:v>4470</c:v>
                </c:pt>
                <c:pt idx="5">
                  <c:v>4532</c:v>
                </c:pt>
                <c:pt idx="6">
                  <c:v>4612</c:v>
                </c:pt>
                <c:pt idx="7">
                  <c:v>5010</c:v>
                </c:pt>
                <c:pt idx="8">
                  <c:v>5553</c:v>
                </c:pt>
                <c:pt idx="9">
                  <c:v>5647</c:v>
                </c:pt>
                <c:pt idx="10">
                  <c:v>5650</c:v>
                </c:pt>
                <c:pt idx="11">
                  <c:v>5680</c:v>
                </c:pt>
                <c:pt idx="12">
                  <c:v>5815</c:v>
                </c:pt>
                <c:pt idx="13">
                  <c:v>6255</c:v>
                </c:pt>
                <c:pt idx="14">
                  <c:v>6271.5</c:v>
                </c:pt>
                <c:pt idx="15">
                  <c:v>6405</c:v>
                </c:pt>
                <c:pt idx="16">
                  <c:v>6730</c:v>
                </c:pt>
                <c:pt idx="17">
                  <c:v>6751</c:v>
                </c:pt>
                <c:pt idx="18">
                  <c:v>7311</c:v>
                </c:pt>
                <c:pt idx="19">
                  <c:v>7385</c:v>
                </c:pt>
                <c:pt idx="20">
                  <c:v>7996</c:v>
                </c:pt>
                <c:pt idx="21">
                  <c:v>10029</c:v>
                </c:pt>
                <c:pt idx="22">
                  <c:v>11227</c:v>
                </c:pt>
                <c:pt idx="23">
                  <c:v>11649</c:v>
                </c:pt>
                <c:pt idx="24">
                  <c:v>11908</c:v>
                </c:pt>
                <c:pt idx="25">
                  <c:v>11914</c:v>
                </c:pt>
                <c:pt idx="26">
                  <c:v>11939.5</c:v>
                </c:pt>
                <c:pt idx="27">
                  <c:v>12272</c:v>
                </c:pt>
                <c:pt idx="28">
                  <c:v>12322</c:v>
                </c:pt>
                <c:pt idx="29">
                  <c:v>12366</c:v>
                </c:pt>
                <c:pt idx="30">
                  <c:v>13016.5</c:v>
                </c:pt>
                <c:pt idx="31">
                  <c:v>13520</c:v>
                </c:pt>
                <c:pt idx="32">
                  <c:v>13874</c:v>
                </c:pt>
                <c:pt idx="33">
                  <c:v>14605</c:v>
                </c:pt>
                <c:pt idx="34">
                  <c:v>14649</c:v>
                </c:pt>
                <c:pt idx="35">
                  <c:v>15753</c:v>
                </c:pt>
                <c:pt idx="36">
                  <c:v>15797</c:v>
                </c:pt>
                <c:pt idx="37">
                  <c:v>16833</c:v>
                </c:pt>
                <c:pt idx="38">
                  <c:v>16839</c:v>
                </c:pt>
                <c:pt idx="39">
                  <c:v>17276</c:v>
                </c:pt>
                <c:pt idx="40">
                  <c:v>17907</c:v>
                </c:pt>
                <c:pt idx="41">
                  <c:v>17957</c:v>
                </c:pt>
                <c:pt idx="42">
                  <c:v>17963</c:v>
                </c:pt>
                <c:pt idx="43">
                  <c:v>18825</c:v>
                </c:pt>
                <c:pt idx="44">
                  <c:v>19084</c:v>
                </c:pt>
                <c:pt idx="45">
                  <c:v>19515</c:v>
                </c:pt>
                <c:pt idx="46">
                  <c:v>19574</c:v>
                </c:pt>
                <c:pt idx="47">
                  <c:v>19618</c:v>
                </c:pt>
                <c:pt idx="48">
                  <c:v>19967</c:v>
                </c:pt>
                <c:pt idx="49">
                  <c:v>20504</c:v>
                </c:pt>
                <c:pt idx="50">
                  <c:v>20551</c:v>
                </c:pt>
                <c:pt idx="51">
                  <c:v>20554</c:v>
                </c:pt>
                <c:pt idx="52">
                  <c:v>20557</c:v>
                </c:pt>
                <c:pt idx="53">
                  <c:v>20601</c:v>
                </c:pt>
                <c:pt idx="54">
                  <c:v>21268</c:v>
                </c:pt>
                <c:pt idx="55">
                  <c:v>23472</c:v>
                </c:pt>
                <c:pt idx="56">
                  <c:v>24000</c:v>
                </c:pt>
                <c:pt idx="57">
                  <c:v>24003</c:v>
                </c:pt>
                <c:pt idx="58">
                  <c:v>24006</c:v>
                </c:pt>
                <c:pt idx="59">
                  <c:v>25631</c:v>
                </c:pt>
                <c:pt idx="60">
                  <c:v>25650</c:v>
                </c:pt>
                <c:pt idx="61">
                  <c:v>25738</c:v>
                </c:pt>
                <c:pt idx="62">
                  <c:v>26856</c:v>
                </c:pt>
                <c:pt idx="63">
                  <c:v>29647</c:v>
                </c:pt>
                <c:pt idx="64">
                  <c:v>29650</c:v>
                </c:pt>
                <c:pt idx="65">
                  <c:v>32952</c:v>
                </c:pt>
                <c:pt idx="66">
                  <c:v>32955</c:v>
                </c:pt>
                <c:pt idx="67">
                  <c:v>33442</c:v>
                </c:pt>
                <c:pt idx="68">
                  <c:v>33457</c:v>
                </c:pt>
                <c:pt idx="69">
                  <c:v>33460</c:v>
                </c:pt>
                <c:pt idx="70">
                  <c:v>33492</c:v>
                </c:pt>
                <c:pt idx="71">
                  <c:v>33988</c:v>
                </c:pt>
                <c:pt idx="72">
                  <c:v>34000</c:v>
                </c:pt>
                <c:pt idx="73">
                  <c:v>34029</c:v>
                </c:pt>
                <c:pt idx="74">
                  <c:v>34032</c:v>
                </c:pt>
                <c:pt idx="75">
                  <c:v>34531</c:v>
                </c:pt>
                <c:pt idx="76">
                  <c:v>34531</c:v>
                </c:pt>
                <c:pt idx="77">
                  <c:v>34584</c:v>
                </c:pt>
                <c:pt idx="78">
                  <c:v>34622</c:v>
                </c:pt>
                <c:pt idx="79">
                  <c:v>35162</c:v>
                </c:pt>
                <c:pt idx="80">
                  <c:v>37744</c:v>
                </c:pt>
                <c:pt idx="81">
                  <c:v>37885</c:v>
                </c:pt>
                <c:pt idx="82">
                  <c:v>40072</c:v>
                </c:pt>
                <c:pt idx="83">
                  <c:v>41167</c:v>
                </c:pt>
                <c:pt idx="84">
                  <c:v>41178</c:v>
                </c:pt>
                <c:pt idx="85">
                  <c:v>41179</c:v>
                </c:pt>
                <c:pt idx="86">
                  <c:v>41270</c:v>
                </c:pt>
                <c:pt idx="87">
                  <c:v>41700</c:v>
                </c:pt>
                <c:pt idx="88">
                  <c:v>42239</c:v>
                </c:pt>
                <c:pt idx="89">
                  <c:v>42385</c:v>
                </c:pt>
                <c:pt idx="90">
                  <c:v>42721</c:v>
                </c:pt>
                <c:pt idx="91">
                  <c:v>42725</c:v>
                </c:pt>
                <c:pt idx="92">
                  <c:v>42758</c:v>
                </c:pt>
                <c:pt idx="93">
                  <c:v>42764</c:v>
                </c:pt>
                <c:pt idx="94">
                  <c:v>42787</c:v>
                </c:pt>
                <c:pt idx="95">
                  <c:v>42852</c:v>
                </c:pt>
                <c:pt idx="96">
                  <c:v>43323</c:v>
                </c:pt>
                <c:pt idx="97">
                  <c:v>43357.5</c:v>
                </c:pt>
                <c:pt idx="98">
                  <c:v>43941.5</c:v>
                </c:pt>
                <c:pt idx="99">
                  <c:v>44009.5</c:v>
                </c:pt>
                <c:pt idx="100">
                  <c:v>44446</c:v>
                </c:pt>
                <c:pt idx="101">
                  <c:v>44477</c:v>
                </c:pt>
                <c:pt idx="102">
                  <c:v>44556</c:v>
                </c:pt>
                <c:pt idx="103">
                  <c:v>44940.5</c:v>
                </c:pt>
                <c:pt idx="104">
                  <c:v>44942</c:v>
                </c:pt>
                <c:pt idx="105">
                  <c:v>44976.5</c:v>
                </c:pt>
                <c:pt idx="106">
                  <c:v>44984</c:v>
                </c:pt>
                <c:pt idx="107">
                  <c:v>45106</c:v>
                </c:pt>
                <c:pt idx="108">
                  <c:v>45633</c:v>
                </c:pt>
                <c:pt idx="109">
                  <c:v>45649</c:v>
                </c:pt>
                <c:pt idx="110">
                  <c:v>46007.5</c:v>
                </c:pt>
                <c:pt idx="111">
                  <c:v>46642</c:v>
                </c:pt>
                <c:pt idx="112">
                  <c:v>47833.5</c:v>
                </c:pt>
                <c:pt idx="113">
                  <c:v>48219</c:v>
                </c:pt>
                <c:pt idx="114">
                  <c:v>48397.5</c:v>
                </c:pt>
                <c:pt idx="115">
                  <c:v>48834</c:v>
                </c:pt>
                <c:pt idx="116">
                  <c:v>49374</c:v>
                </c:pt>
                <c:pt idx="117">
                  <c:v>49619</c:v>
                </c:pt>
                <c:pt idx="118">
                  <c:v>50478</c:v>
                </c:pt>
                <c:pt idx="119">
                  <c:v>52225.5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3.1942740061931853E-2</c:v>
                </c:pt>
                <c:pt idx="1">
                  <c:v>3.1942740061931853E-2</c:v>
                </c:pt>
                <c:pt idx="2">
                  <c:v>3.120753506101754E-2</c:v>
                </c:pt>
                <c:pt idx="3">
                  <c:v>3.0676216111780105E-2</c:v>
                </c:pt>
                <c:pt idx="4">
                  <c:v>2.8924956449363454E-2</c:v>
                </c:pt>
                <c:pt idx="5">
                  <c:v>2.8883099048025818E-2</c:v>
                </c:pt>
                <c:pt idx="6">
                  <c:v>2.8829089497912738E-2</c:v>
                </c:pt>
                <c:pt idx="7">
                  <c:v>2.8560391986100157E-2</c:v>
                </c:pt>
                <c:pt idx="8">
                  <c:v>2.8193802164707623E-2</c:v>
                </c:pt>
                <c:pt idx="9">
                  <c:v>2.8130340943324752E-2</c:v>
                </c:pt>
                <c:pt idx="10">
                  <c:v>2.8128315585195511E-2</c:v>
                </c:pt>
                <c:pt idx="11">
                  <c:v>2.8108062003903107E-2</c:v>
                </c:pt>
                <c:pt idx="12">
                  <c:v>2.8016920888087282E-2</c:v>
                </c:pt>
                <c:pt idx="13">
                  <c:v>2.7719868362465337E-2</c:v>
                </c:pt>
                <c:pt idx="14">
                  <c:v>2.7708728892754511E-2</c:v>
                </c:pt>
                <c:pt idx="15">
                  <c:v>2.7618600456003308E-2</c:v>
                </c:pt>
                <c:pt idx="16">
                  <c:v>2.7399186658668917E-2</c:v>
                </c:pt>
                <c:pt idx="17">
                  <c:v>2.7385009151764235E-2</c:v>
                </c:pt>
                <c:pt idx="18">
                  <c:v>2.7006942300972669E-2</c:v>
                </c:pt>
                <c:pt idx="19">
                  <c:v>2.6956983467118067E-2</c:v>
                </c:pt>
                <c:pt idx="20">
                  <c:v>2.6544485528129411E-2</c:v>
                </c:pt>
                <c:pt idx="21">
                  <c:v>2.5171967835880743E-2</c:v>
                </c:pt>
                <c:pt idx="22">
                  <c:v>2.4363174822937355E-2</c:v>
                </c:pt>
                <c:pt idx="23">
                  <c:v>2.4078274446090855E-2</c:v>
                </c:pt>
                <c:pt idx="24">
                  <c:v>2.3903418527599751E-2</c:v>
                </c:pt>
                <c:pt idx="25">
                  <c:v>2.3899367811341273E-2</c:v>
                </c:pt>
                <c:pt idx="26">
                  <c:v>2.3882152267242728E-2</c:v>
                </c:pt>
                <c:pt idx="27">
                  <c:v>2.3657675074585237E-2</c:v>
                </c:pt>
                <c:pt idx="28">
                  <c:v>2.362391910576456E-2</c:v>
                </c:pt>
                <c:pt idx="29">
                  <c:v>2.3594213853202366E-2</c:v>
                </c:pt>
                <c:pt idx="30">
                  <c:v>2.3155048698845375E-2</c:v>
                </c:pt>
                <c:pt idx="31">
                  <c:v>2.2815126092821172E-2</c:v>
                </c:pt>
                <c:pt idx="32">
                  <c:v>2.2576133833570787E-2</c:v>
                </c:pt>
                <c:pt idx="33">
                  <c:v>2.2082621569412514E-2</c:v>
                </c:pt>
                <c:pt idx="34">
                  <c:v>2.2052916316850316E-2</c:v>
                </c:pt>
                <c:pt idx="35">
                  <c:v>2.1307584525289802E-2</c:v>
                </c:pt>
                <c:pt idx="36">
                  <c:v>2.1277879272727604E-2</c:v>
                </c:pt>
                <c:pt idx="37">
                  <c:v>2.0578455598763208E-2</c:v>
                </c:pt>
                <c:pt idx="38">
                  <c:v>2.0574404882504727E-2</c:v>
                </c:pt>
                <c:pt idx="39">
                  <c:v>2.0279377715012023E-2</c:v>
                </c:pt>
                <c:pt idx="40">
                  <c:v>1.9853377388495096E-2</c:v>
                </c:pt>
                <c:pt idx="41">
                  <c:v>1.9819621419674423E-2</c:v>
                </c:pt>
                <c:pt idx="42">
                  <c:v>1.9815570703415941E-2</c:v>
                </c:pt>
                <c:pt idx="43">
                  <c:v>1.923361780094749E-2</c:v>
                </c:pt>
                <c:pt idx="44">
                  <c:v>1.9058761882456393E-2</c:v>
                </c:pt>
                <c:pt idx="45">
                  <c:v>1.8767785431222171E-2</c:v>
                </c:pt>
                <c:pt idx="46">
                  <c:v>1.8727953388013772E-2</c:v>
                </c:pt>
                <c:pt idx="47">
                  <c:v>1.8698248135451578E-2</c:v>
                </c:pt>
                <c:pt idx="48">
                  <c:v>1.846263147308326E-2</c:v>
                </c:pt>
                <c:pt idx="49">
                  <c:v>1.8100092367949204E-2</c:v>
                </c:pt>
                <c:pt idx="50">
                  <c:v>1.8068361757257768E-2</c:v>
                </c:pt>
                <c:pt idx="51">
                  <c:v>1.8066336399128531E-2</c:v>
                </c:pt>
                <c:pt idx="52">
                  <c:v>1.806431104099929E-2</c:v>
                </c:pt>
                <c:pt idx="53">
                  <c:v>1.8034605788437096E-2</c:v>
                </c:pt>
                <c:pt idx="54">
                  <c:v>1.7584301164369282E-2</c:v>
                </c:pt>
                <c:pt idx="55">
                  <c:v>1.6096338058753903E-2</c:v>
                </c:pt>
                <c:pt idx="56">
                  <c:v>1.5739875028007569E-2</c:v>
                </c:pt>
                <c:pt idx="57">
                  <c:v>1.5737849669878328E-2</c:v>
                </c:pt>
                <c:pt idx="58">
                  <c:v>1.5735824311749087E-2</c:v>
                </c:pt>
                <c:pt idx="59">
                  <c:v>1.4638755325077132E-2</c:v>
                </c:pt>
                <c:pt idx="60">
                  <c:v>1.4625928056925273E-2</c:v>
                </c:pt>
                <c:pt idx="61">
                  <c:v>1.4566517551800884E-2</c:v>
                </c:pt>
                <c:pt idx="62">
                  <c:v>1.381173408897058E-2</c:v>
                </c:pt>
                <c:pt idx="63">
                  <c:v>1.1927475909400468E-2</c:v>
                </c:pt>
                <c:pt idx="64">
                  <c:v>1.1925450551271227E-2</c:v>
                </c:pt>
                <c:pt idx="65">
                  <c:v>9.696206370353809E-3</c:v>
                </c:pt>
                <c:pt idx="66">
                  <c:v>9.6941810122245717E-3</c:v>
                </c:pt>
                <c:pt idx="67">
                  <c:v>9.3653978759111883E-3</c:v>
                </c:pt>
                <c:pt idx="68">
                  <c:v>9.3552710852649879E-3</c:v>
                </c:pt>
                <c:pt idx="69">
                  <c:v>9.3532457271357471E-3</c:v>
                </c:pt>
                <c:pt idx="70">
                  <c:v>9.3316419070905154E-3</c:v>
                </c:pt>
                <c:pt idx="71">
                  <c:v>8.9967826963894132E-3</c:v>
                </c:pt>
                <c:pt idx="72">
                  <c:v>8.98868126387245E-3</c:v>
                </c:pt>
                <c:pt idx="73">
                  <c:v>8.9691028019564592E-3</c:v>
                </c:pt>
                <c:pt idx="74">
                  <c:v>8.9670774438272184E-3</c:v>
                </c:pt>
                <c:pt idx="75">
                  <c:v>8.6301928749968754E-3</c:v>
                </c:pt>
                <c:pt idx="76">
                  <c:v>8.6301928749968754E-3</c:v>
                </c:pt>
                <c:pt idx="77">
                  <c:v>8.5944115480469582E-3</c:v>
                </c:pt>
                <c:pt idx="78">
                  <c:v>8.568757011743245E-3</c:v>
                </c:pt>
                <c:pt idx="79">
                  <c:v>8.204192548479948E-3</c:v>
                </c:pt>
                <c:pt idx="80">
                  <c:v>6.4610343185802603E-3</c:v>
                </c:pt>
                <c:pt idx="81">
                  <c:v>6.3658424865059571E-3</c:v>
                </c:pt>
                <c:pt idx="82">
                  <c:v>4.8893564102896053E-3</c:v>
                </c:pt>
                <c:pt idx="83">
                  <c:v>4.1501006931168108E-3</c:v>
                </c:pt>
                <c:pt idx="84">
                  <c:v>4.1426743799762612E-3</c:v>
                </c:pt>
                <c:pt idx="85">
                  <c:v>4.1419992605998476E-3</c:v>
                </c:pt>
                <c:pt idx="86">
                  <c:v>4.0805633973462208E-3</c:v>
                </c:pt>
                <c:pt idx="87">
                  <c:v>3.7902620654884089E-3</c:v>
                </c:pt>
                <c:pt idx="88">
                  <c:v>3.4263727216015255E-3</c:v>
                </c:pt>
                <c:pt idx="89">
                  <c:v>3.3278052926451543E-3</c:v>
                </c:pt>
                <c:pt idx="90">
                  <c:v>3.1009651821702136E-3</c:v>
                </c:pt>
                <c:pt idx="91">
                  <c:v>3.0982647046645592E-3</c:v>
                </c:pt>
                <c:pt idx="92">
                  <c:v>3.075985765242914E-3</c:v>
                </c:pt>
                <c:pt idx="93">
                  <c:v>3.0719350489844324E-3</c:v>
                </c:pt>
                <c:pt idx="94">
                  <c:v>3.0564073033269232E-3</c:v>
                </c:pt>
                <c:pt idx="95">
                  <c:v>3.0125245438600429E-3</c:v>
                </c:pt>
                <c:pt idx="96">
                  <c:v>2.6945433175692805E-3</c:v>
                </c:pt>
                <c:pt idx="97">
                  <c:v>2.6712516990830132E-3</c:v>
                </c:pt>
                <c:pt idx="98">
                  <c:v>2.2769819832575214E-3</c:v>
                </c:pt>
                <c:pt idx="99">
                  <c:v>2.2310738656614038E-3</c:v>
                </c:pt>
                <c:pt idx="100">
                  <c:v>1.9363842578569053E-3</c:v>
                </c:pt>
                <c:pt idx="101">
                  <c:v>1.9154555571880873E-3</c:v>
                </c:pt>
                <c:pt idx="102">
                  <c:v>1.8621211264514201E-3</c:v>
                </c:pt>
                <c:pt idx="103">
                  <c:v>1.6025377262204252E-3</c:v>
                </c:pt>
                <c:pt idx="104">
                  <c:v>1.601525047155803E-3</c:v>
                </c:pt>
                <c:pt idx="105">
                  <c:v>1.5782334286695392E-3</c:v>
                </c:pt>
                <c:pt idx="106">
                  <c:v>1.5731700333464355E-3</c:v>
                </c:pt>
                <c:pt idx="107">
                  <c:v>1.4908054694239871E-3</c:v>
                </c:pt>
                <c:pt idx="108">
                  <c:v>1.1350175580540668E-3</c:v>
                </c:pt>
                <c:pt idx="109">
                  <c:v>1.1242156480314493E-3</c:v>
                </c:pt>
                <c:pt idx="110">
                  <c:v>8.8218535158720787E-4</c:v>
                </c:pt>
                <c:pt idx="111">
                  <c:v>4.5382210725283118E-4</c:v>
                </c:pt>
                <c:pt idx="112">
                  <c:v>-3.5058262974386328E-4</c:v>
                </c:pt>
                <c:pt idx="113">
                  <c:v>-6.1084114935127526E-4</c:v>
                </c:pt>
                <c:pt idx="114">
                  <c:v>-7.3134995804108316E-4</c:v>
                </c:pt>
                <c:pt idx="115">
                  <c:v>-1.0260395658455851E-3</c:v>
                </c:pt>
                <c:pt idx="116">
                  <c:v>-1.3906040291088786E-3</c:v>
                </c:pt>
                <c:pt idx="117">
                  <c:v>-1.5560082763301925E-3</c:v>
                </c:pt>
                <c:pt idx="118">
                  <c:v>-2.135935820669399E-3</c:v>
                </c:pt>
                <c:pt idx="119">
                  <c:v>-3.3157069309520115E-3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3F-40E8-8B84-5ED11E02241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1089</c:v>
                </c:pt>
                <c:pt idx="3">
                  <c:v>1876</c:v>
                </c:pt>
                <c:pt idx="4">
                  <c:v>4470</c:v>
                </c:pt>
                <c:pt idx="5">
                  <c:v>4532</c:v>
                </c:pt>
                <c:pt idx="6">
                  <c:v>4612</c:v>
                </c:pt>
                <c:pt idx="7">
                  <c:v>5010</c:v>
                </c:pt>
                <c:pt idx="8">
                  <c:v>5553</c:v>
                </c:pt>
                <c:pt idx="9">
                  <c:v>5647</c:v>
                </c:pt>
                <c:pt idx="10">
                  <c:v>5650</c:v>
                </c:pt>
                <c:pt idx="11">
                  <c:v>5680</c:v>
                </c:pt>
                <c:pt idx="12">
                  <c:v>5815</c:v>
                </c:pt>
                <c:pt idx="13">
                  <c:v>6255</c:v>
                </c:pt>
                <c:pt idx="14">
                  <c:v>6271.5</c:v>
                </c:pt>
                <c:pt idx="15">
                  <c:v>6405</c:v>
                </c:pt>
                <c:pt idx="16">
                  <c:v>6730</c:v>
                </c:pt>
                <c:pt idx="17">
                  <c:v>6751</c:v>
                </c:pt>
                <c:pt idx="18">
                  <c:v>7311</c:v>
                </c:pt>
                <c:pt idx="19">
                  <c:v>7385</c:v>
                </c:pt>
                <c:pt idx="20">
                  <c:v>7996</c:v>
                </c:pt>
                <c:pt idx="21">
                  <c:v>10029</c:v>
                </c:pt>
                <c:pt idx="22">
                  <c:v>11227</c:v>
                </c:pt>
                <c:pt idx="23">
                  <c:v>11649</c:v>
                </c:pt>
                <c:pt idx="24">
                  <c:v>11908</c:v>
                </c:pt>
                <c:pt idx="25">
                  <c:v>11914</c:v>
                </c:pt>
                <c:pt idx="26">
                  <c:v>11939.5</c:v>
                </c:pt>
                <c:pt idx="27">
                  <c:v>12272</c:v>
                </c:pt>
                <c:pt idx="28">
                  <c:v>12322</c:v>
                </c:pt>
                <c:pt idx="29">
                  <c:v>12366</c:v>
                </c:pt>
                <c:pt idx="30">
                  <c:v>13016.5</c:v>
                </c:pt>
                <c:pt idx="31">
                  <c:v>13520</c:v>
                </c:pt>
                <c:pt idx="32">
                  <c:v>13874</c:v>
                </c:pt>
                <c:pt idx="33">
                  <c:v>14605</c:v>
                </c:pt>
                <c:pt idx="34">
                  <c:v>14649</c:v>
                </c:pt>
                <c:pt idx="35">
                  <c:v>15753</c:v>
                </c:pt>
                <c:pt idx="36">
                  <c:v>15797</c:v>
                </c:pt>
                <c:pt idx="37">
                  <c:v>16833</c:v>
                </c:pt>
                <c:pt idx="38">
                  <c:v>16839</c:v>
                </c:pt>
                <c:pt idx="39">
                  <c:v>17276</c:v>
                </c:pt>
                <c:pt idx="40">
                  <c:v>17907</c:v>
                </c:pt>
                <c:pt idx="41">
                  <c:v>17957</c:v>
                </c:pt>
                <c:pt idx="42">
                  <c:v>17963</c:v>
                </c:pt>
                <c:pt idx="43">
                  <c:v>18825</c:v>
                </c:pt>
                <c:pt idx="44">
                  <c:v>19084</c:v>
                </c:pt>
                <c:pt idx="45">
                  <c:v>19515</c:v>
                </c:pt>
                <c:pt idx="46">
                  <c:v>19574</c:v>
                </c:pt>
                <c:pt idx="47">
                  <c:v>19618</c:v>
                </c:pt>
                <c:pt idx="48">
                  <c:v>19967</c:v>
                </c:pt>
                <c:pt idx="49">
                  <c:v>20504</c:v>
                </c:pt>
                <c:pt idx="50">
                  <c:v>20551</c:v>
                </c:pt>
                <c:pt idx="51">
                  <c:v>20554</c:v>
                </c:pt>
                <c:pt idx="52">
                  <c:v>20557</c:v>
                </c:pt>
                <c:pt idx="53">
                  <c:v>20601</c:v>
                </c:pt>
                <c:pt idx="54">
                  <c:v>21268</c:v>
                </c:pt>
                <c:pt idx="55">
                  <c:v>23472</c:v>
                </c:pt>
                <c:pt idx="56">
                  <c:v>24000</c:v>
                </c:pt>
                <c:pt idx="57">
                  <c:v>24003</c:v>
                </c:pt>
                <c:pt idx="58">
                  <c:v>24006</c:v>
                </c:pt>
                <c:pt idx="59">
                  <c:v>25631</c:v>
                </c:pt>
                <c:pt idx="60">
                  <c:v>25650</c:v>
                </c:pt>
                <c:pt idx="61">
                  <c:v>25738</c:v>
                </c:pt>
                <c:pt idx="62">
                  <c:v>26856</c:v>
                </c:pt>
                <c:pt idx="63">
                  <c:v>29647</c:v>
                </c:pt>
                <c:pt idx="64">
                  <c:v>29650</c:v>
                </c:pt>
                <c:pt idx="65">
                  <c:v>32952</c:v>
                </c:pt>
                <c:pt idx="66">
                  <c:v>32955</c:v>
                </c:pt>
                <c:pt idx="67">
                  <c:v>33442</c:v>
                </c:pt>
                <c:pt idx="68">
                  <c:v>33457</c:v>
                </c:pt>
                <c:pt idx="69">
                  <c:v>33460</c:v>
                </c:pt>
                <c:pt idx="70">
                  <c:v>33492</c:v>
                </c:pt>
                <c:pt idx="71">
                  <c:v>33988</c:v>
                </c:pt>
                <c:pt idx="72">
                  <c:v>34000</c:v>
                </c:pt>
                <c:pt idx="73">
                  <c:v>34029</c:v>
                </c:pt>
                <c:pt idx="74">
                  <c:v>34032</c:v>
                </c:pt>
                <c:pt idx="75">
                  <c:v>34531</c:v>
                </c:pt>
                <c:pt idx="76">
                  <c:v>34531</c:v>
                </c:pt>
                <c:pt idx="77">
                  <c:v>34584</c:v>
                </c:pt>
                <c:pt idx="78">
                  <c:v>34622</c:v>
                </c:pt>
                <c:pt idx="79">
                  <c:v>35162</c:v>
                </c:pt>
                <c:pt idx="80">
                  <c:v>37744</c:v>
                </c:pt>
                <c:pt idx="81">
                  <c:v>37885</c:v>
                </c:pt>
                <c:pt idx="82">
                  <c:v>40072</c:v>
                </c:pt>
                <c:pt idx="83">
                  <c:v>41167</c:v>
                </c:pt>
                <c:pt idx="84">
                  <c:v>41178</c:v>
                </c:pt>
                <c:pt idx="85">
                  <c:v>41179</c:v>
                </c:pt>
                <c:pt idx="86">
                  <c:v>41270</c:v>
                </c:pt>
                <c:pt idx="87">
                  <c:v>41700</c:v>
                </c:pt>
                <c:pt idx="88">
                  <c:v>42239</c:v>
                </c:pt>
                <c:pt idx="89">
                  <c:v>42385</c:v>
                </c:pt>
                <c:pt idx="90">
                  <c:v>42721</c:v>
                </c:pt>
                <c:pt idx="91">
                  <c:v>42725</c:v>
                </c:pt>
                <c:pt idx="92">
                  <c:v>42758</c:v>
                </c:pt>
                <c:pt idx="93">
                  <c:v>42764</c:v>
                </c:pt>
                <c:pt idx="94">
                  <c:v>42787</c:v>
                </c:pt>
                <c:pt idx="95">
                  <c:v>42852</c:v>
                </c:pt>
                <c:pt idx="96">
                  <c:v>43323</c:v>
                </c:pt>
                <c:pt idx="97">
                  <c:v>43357.5</c:v>
                </c:pt>
                <c:pt idx="98">
                  <c:v>43941.5</c:v>
                </c:pt>
                <c:pt idx="99">
                  <c:v>44009.5</c:v>
                </c:pt>
                <c:pt idx="100">
                  <c:v>44446</c:v>
                </c:pt>
                <c:pt idx="101">
                  <c:v>44477</c:v>
                </c:pt>
                <c:pt idx="102">
                  <c:v>44556</c:v>
                </c:pt>
                <c:pt idx="103">
                  <c:v>44940.5</c:v>
                </c:pt>
                <c:pt idx="104">
                  <c:v>44942</c:v>
                </c:pt>
                <c:pt idx="105">
                  <c:v>44976.5</c:v>
                </c:pt>
                <c:pt idx="106">
                  <c:v>44984</c:v>
                </c:pt>
                <c:pt idx="107">
                  <c:v>45106</c:v>
                </c:pt>
                <c:pt idx="108">
                  <c:v>45633</c:v>
                </c:pt>
                <c:pt idx="109">
                  <c:v>45649</c:v>
                </c:pt>
                <c:pt idx="110">
                  <c:v>46007.5</c:v>
                </c:pt>
                <c:pt idx="111">
                  <c:v>46642</c:v>
                </c:pt>
                <c:pt idx="112">
                  <c:v>47833.5</c:v>
                </c:pt>
                <c:pt idx="113">
                  <c:v>48219</c:v>
                </c:pt>
                <c:pt idx="114">
                  <c:v>48397.5</c:v>
                </c:pt>
                <c:pt idx="115">
                  <c:v>48834</c:v>
                </c:pt>
                <c:pt idx="116">
                  <c:v>49374</c:v>
                </c:pt>
                <c:pt idx="117">
                  <c:v>49619</c:v>
                </c:pt>
                <c:pt idx="118">
                  <c:v>50478</c:v>
                </c:pt>
                <c:pt idx="119">
                  <c:v>52225.5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3F-40E8-8B84-5ED11E022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147016"/>
        <c:axId val="1"/>
      </c:scatterChart>
      <c:valAx>
        <c:axId val="676147016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3648491307004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729790591097203E-2"/>
              <c:y val="0.369231392372249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147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46616541353383E-2"/>
          <c:y val="0.92923206137694325"/>
          <c:w val="0.9041361277208769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V0392 Ori - O-C Diagr.</a:t>
            </a:r>
          </a:p>
        </c:rich>
      </c:tx>
      <c:layout>
        <c:manualLayout>
          <c:xMode val="edge"/>
          <c:yMode val="edge"/>
          <c:x val="0.35475435072082268"/>
          <c:y val="3.3742255572285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2895374881657"/>
          <c:y val="0.13470013740445455"/>
          <c:w val="0.81950970204970708"/>
          <c:h val="0.64137338632044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1089</c:v>
                </c:pt>
                <c:pt idx="3">
                  <c:v>1876</c:v>
                </c:pt>
                <c:pt idx="4">
                  <c:v>4470</c:v>
                </c:pt>
                <c:pt idx="5">
                  <c:v>4532</c:v>
                </c:pt>
                <c:pt idx="6">
                  <c:v>4612</c:v>
                </c:pt>
                <c:pt idx="7">
                  <c:v>5010</c:v>
                </c:pt>
                <c:pt idx="8">
                  <c:v>5553</c:v>
                </c:pt>
                <c:pt idx="9">
                  <c:v>5647</c:v>
                </c:pt>
                <c:pt idx="10">
                  <c:v>5650</c:v>
                </c:pt>
                <c:pt idx="11">
                  <c:v>5680</c:v>
                </c:pt>
                <c:pt idx="12">
                  <c:v>5815</c:v>
                </c:pt>
                <c:pt idx="13">
                  <c:v>6255</c:v>
                </c:pt>
                <c:pt idx="14">
                  <c:v>6271.5</c:v>
                </c:pt>
                <c:pt idx="15">
                  <c:v>6405</c:v>
                </c:pt>
                <c:pt idx="16">
                  <c:v>6730</c:v>
                </c:pt>
                <c:pt idx="17">
                  <c:v>6751</c:v>
                </c:pt>
                <c:pt idx="18">
                  <c:v>7311</c:v>
                </c:pt>
                <c:pt idx="19">
                  <c:v>7385</c:v>
                </c:pt>
                <c:pt idx="20">
                  <c:v>7996</c:v>
                </c:pt>
                <c:pt idx="21">
                  <c:v>10029</c:v>
                </c:pt>
                <c:pt idx="22">
                  <c:v>11227</c:v>
                </c:pt>
                <c:pt idx="23">
                  <c:v>11649</c:v>
                </c:pt>
                <c:pt idx="24">
                  <c:v>11908</c:v>
                </c:pt>
                <c:pt idx="25">
                  <c:v>11914</c:v>
                </c:pt>
                <c:pt idx="26">
                  <c:v>11939.5</c:v>
                </c:pt>
                <c:pt idx="27">
                  <c:v>12272</c:v>
                </c:pt>
                <c:pt idx="28">
                  <c:v>12322</c:v>
                </c:pt>
                <c:pt idx="29">
                  <c:v>12366</c:v>
                </c:pt>
                <c:pt idx="30">
                  <c:v>13016.5</c:v>
                </c:pt>
                <c:pt idx="31">
                  <c:v>13520</c:v>
                </c:pt>
                <c:pt idx="32">
                  <c:v>13874</c:v>
                </c:pt>
                <c:pt idx="33">
                  <c:v>14605</c:v>
                </c:pt>
                <c:pt idx="34">
                  <c:v>14649</c:v>
                </c:pt>
                <c:pt idx="35">
                  <c:v>15753</c:v>
                </c:pt>
                <c:pt idx="36">
                  <c:v>15797</c:v>
                </c:pt>
                <c:pt idx="37">
                  <c:v>16833</c:v>
                </c:pt>
                <c:pt idx="38">
                  <c:v>16839</c:v>
                </c:pt>
                <c:pt idx="39">
                  <c:v>17276</c:v>
                </c:pt>
                <c:pt idx="40">
                  <c:v>17907</c:v>
                </c:pt>
                <c:pt idx="41">
                  <c:v>17957</c:v>
                </c:pt>
                <c:pt idx="42">
                  <c:v>17963</c:v>
                </c:pt>
                <c:pt idx="43">
                  <c:v>18825</c:v>
                </c:pt>
                <c:pt idx="44">
                  <c:v>19084</c:v>
                </c:pt>
                <c:pt idx="45">
                  <c:v>19515</c:v>
                </c:pt>
                <c:pt idx="46">
                  <c:v>19574</c:v>
                </c:pt>
                <c:pt idx="47">
                  <c:v>19618</c:v>
                </c:pt>
                <c:pt idx="48">
                  <c:v>19967</c:v>
                </c:pt>
                <c:pt idx="49">
                  <c:v>20504</c:v>
                </c:pt>
                <c:pt idx="50">
                  <c:v>20551</c:v>
                </c:pt>
                <c:pt idx="51">
                  <c:v>20554</c:v>
                </c:pt>
                <c:pt idx="52">
                  <c:v>20557</c:v>
                </c:pt>
                <c:pt idx="53">
                  <c:v>20601</c:v>
                </c:pt>
                <c:pt idx="54">
                  <c:v>21268</c:v>
                </c:pt>
                <c:pt idx="55">
                  <c:v>23472</c:v>
                </c:pt>
                <c:pt idx="56">
                  <c:v>24000</c:v>
                </c:pt>
                <c:pt idx="57">
                  <c:v>24003</c:v>
                </c:pt>
                <c:pt idx="58">
                  <c:v>24006</c:v>
                </c:pt>
                <c:pt idx="59">
                  <c:v>25631</c:v>
                </c:pt>
                <c:pt idx="60">
                  <c:v>25650</c:v>
                </c:pt>
                <c:pt idx="61">
                  <c:v>25738</c:v>
                </c:pt>
                <c:pt idx="62">
                  <c:v>26856</c:v>
                </c:pt>
                <c:pt idx="63">
                  <c:v>29647</c:v>
                </c:pt>
                <c:pt idx="64">
                  <c:v>29650</c:v>
                </c:pt>
                <c:pt idx="65">
                  <c:v>32952</c:v>
                </c:pt>
                <c:pt idx="66">
                  <c:v>32955</c:v>
                </c:pt>
                <c:pt idx="67">
                  <c:v>33442</c:v>
                </c:pt>
                <c:pt idx="68">
                  <c:v>33457</c:v>
                </c:pt>
                <c:pt idx="69">
                  <c:v>33460</c:v>
                </c:pt>
                <c:pt idx="70">
                  <c:v>33492</c:v>
                </c:pt>
                <c:pt idx="71">
                  <c:v>33988</c:v>
                </c:pt>
                <c:pt idx="72">
                  <c:v>34000</c:v>
                </c:pt>
                <c:pt idx="73">
                  <c:v>34029</c:v>
                </c:pt>
                <c:pt idx="74">
                  <c:v>34032</c:v>
                </c:pt>
                <c:pt idx="75">
                  <c:v>34531</c:v>
                </c:pt>
                <c:pt idx="76">
                  <c:v>34531</c:v>
                </c:pt>
                <c:pt idx="77">
                  <c:v>34584</c:v>
                </c:pt>
                <c:pt idx="78">
                  <c:v>34622</c:v>
                </c:pt>
                <c:pt idx="79">
                  <c:v>35162</c:v>
                </c:pt>
                <c:pt idx="80">
                  <c:v>37744</c:v>
                </c:pt>
                <c:pt idx="81">
                  <c:v>37885</c:v>
                </c:pt>
                <c:pt idx="82">
                  <c:v>40072</c:v>
                </c:pt>
                <c:pt idx="83">
                  <c:v>41167</c:v>
                </c:pt>
                <c:pt idx="84">
                  <c:v>41178</c:v>
                </c:pt>
                <c:pt idx="85">
                  <c:v>41179</c:v>
                </c:pt>
                <c:pt idx="86">
                  <c:v>41270</c:v>
                </c:pt>
                <c:pt idx="87">
                  <c:v>41700</c:v>
                </c:pt>
                <c:pt idx="88">
                  <c:v>42239</c:v>
                </c:pt>
                <c:pt idx="89">
                  <c:v>42385</c:v>
                </c:pt>
                <c:pt idx="90">
                  <c:v>42721</c:v>
                </c:pt>
                <c:pt idx="91">
                  <c:v>42725</c:v>
                </c:pt>
                <c:pt idx="92">
                  <c:v>42758</c:v>
                </c:pt>
                <c:pt idx="93">
                  <c:v>42764</c:v>
                </c:pt>
                <c:pt idx="94">
                  <c:v>42787</c:v>
                </c:pt>
                <c:pt idx="95">
                  <c:v>42852</c:v>
                </c:pt>
                <c:pt idx="96">
                  <c:v>43323</c:v>
                </c:pt>
                <c:pt idx="97">
                  <c:v>43357.5</c:v>
                </c:pt>
                <c:pt idx="98">
                  <c:v>43941.5</c:v>
                </c:pt>
                <c:pt idx="99">
                  <c:v>44009.5</c:v>
                </c:pt>
                <c:pt idx="100">
                  <c:v>44446</c:v>
                </c:pt>
                <c:pt idx="101">
                  <c:v>44477</c:v>
                </c:pt>
                <c:pt idx="102">
                  <c:v>44556</c:v>
                </c:pt>
                <c:pt idx="103">
                  <c:v>44940.5</c:v>
                </c:pt>
                <c:pt idx="104">
                  <c:v>44942</c:v>
                </c:pt>
                <c:pt idx="105">
                  <c:v>44976.5</c:v>
                </c:pt>
                <c:pt idx="106">
                  <c:v>44984</c:v>
                </c:pt>
                <c:pt idx="107">
                  <c:v>45106</c:v>
                </c:pt>
                <c:pt idx="108">
                  <c:v>45633</c:v>
                </c:pt>
                <c:pt idx="109">
                  <c:v>45649</c:v>
                </c:pt>
                <c:pt idx="110">
                  <c:v>46007.5</c:v>
                </c:pt>
                <c:pt idx="111">
                  <c:v>46642</c:v>
                </c:pt>
                <c:pt idx="112">
                  <c:v>47833.5</c:v>
                </c:pt>
                <c:pt idx="113">
                  <c:v>48219</c:v>
                </c:pt>
                <c:pt idx="114">
                  <c:v>48397.5</c:v>
                </c:pt>
                <c:pt idx="115">
                  <c:v>48834</c:v>
                </c:pt>
                <c:pt idx="116">
                  <c:v>49374</c:v>
                </c:pt>
                <c:pt idx="117">
                  <c:v>49619</c:v>
                </c:pt>
                <c:pt idx="118">
                  <c:v>50478</c:v>
                </c:pt>
                <c:pt idx="119">
                  <c:v>52225.5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  <c:pt idx="1">
                  <c:v>4.0000000008149073E-3</c:v>
                </c:pt>
                <c:pt idx="2">
                  <c:v>2.723999998124782E-3</c:v>
                </c:pt>
                <c:pt idx="3">
                  <c:v>-1.1783999998442596E-2</c:v>
                </c:pt>
                <c:pt idx="4">
                  <c:v>9.5200000032491516E-3</c:v>
                </c:pt>
                <c:pt idx="5">
                  <c:v>-2.8087999999115709E-2</c:v>
                </c:pt>
                <c:pt idx="6">
                  <c:v>3.8192000003618887E-2</c:v>
                </c:pt>
                <c:pt idx="7">
                  <c:v>-3.583999999682419E-2</c:v>
                </c:pt>
                <c:pt idx="8">
                  <c:v>-2.6051999997434905E-2</c:v>
                </c:pt>
                <c:pt idx="9">
                  <c:v>-2.9748000000836328E-2</c:v>
                </c:pt>
                <c:pt idx="10">
                  <c:v>1.540000000022701E-2</c:v>
                </c:pt>
                <c:pt idx="11">
                  <c:v>-3.1200000012177043E-3</c:v>
                </c:pt>
                <c:pt idx="12">
                  <c:v>-2.4599999997008126E-3</c:v>
                </c:pt>
                <c:pt idx="13">
                  <c:v>2.7580000001762528E-2</c:v>
                </c:pt>
                <c:pt idx="14">
                  <c:v>-2.6059999981953297E-3</c:v>
                </c:pt>
                <c:pt idx="15">
                  <c:v>-6.0199999970791396E-3</c:v>
                </c:pt>
                <c:pt idx="16">
                  <c:v>-5.3199999965727329E-3</c:v>
                </c:pt>
                <c:pt idx="17">
                  <c:v>2.4716000003536465E-2</c:v>
                </c:pt>
                <c:pt idx="18">
                  <c:v>-3.632399999696645E-2</c:v>
                </c:pt>
                <c:pt idx="19">
                  <c:v>-1.0340000000724103E-2</c:v>
                </c:pt>
                <c:pt idx="20">
                  <c:v>1.5136000001803041E-2</c:v>
                </c:pt>
                <c:pt idx="21">
                  <c:v>2.1764000000985106E-2</c:v>
                </c:pt>
                <c:pt idx="22">
                  <c:v>-1.4679999949294142E-3</c:v>
                </c:pt>
                <c:pt idx="23">
                  <c:v>-3.1315999993239529E-2</c:v>
                </c:pt>
                <c:pt idx="24">
                  <c:v>-1.587199999630684E-2</c:v>
                </c:pt>
                <c:pt idx="25">
                  <c:v>2.4240000057034194E-3</c:v>
                </c:pt>
                <c:pt idx="26">
                  <c:v>8.6819999996805564E-3</c:v>
                </c:pt>
                <c:pt idx="27">
                  <c:v>-3.3247999999730382E-2</c:v>
                </c:pt>
                <c:pt idx="28">
                  <c:v>-1.7447999998694286E-2</c:v>
                </c:pt>
                <c:pt idx="29">
                  <c:v>-3.5943999995652121E-2</c:v>
                </c:pt>
                <c:pt idx="30">
                  <c:v>-4.0185999998357147E-2</c:v>
                </c:pt>
                <c:pt idx="31">
                  <c:v>-1.9679999997606501E-2</c:v>
                </c:pt>
                <c:pt idx="32">
                  <c:v>1.7784000003302936E-2</c:v>
                </c:pt>
                <c:pt idx="33">
                  <c:v>-5.281999999715481E-2</c:v>
                </c:pt>
                <c:pt idx="34">
                  <c:v>-2.5315999992017169E-2</c:v>
                </c:pt>
                <c:pt idx="35">
                  <c:v>1.8148000002838671E-2</c:v>
                </c:pt>
                <c:pt idx="36">
                  <c:v>2.2651999999652617E-2</c:v>
                </c:pt>
                <c:pt idx="37">
                  <c:v>-2.5571999998646788E-2</c:v>
                </c:pt>
                <c:pt idx="38">
                  <c:v>-2.3275999999896158E-2</c:v>
                </c:pt>
                <c:pt idx="39">
                  <c:v>1.6159999941010028E-3</c:v>
                </c:pt>
                <c:pt idx="40">
                  <c:v>-5.8800000260816887E-4</c:v>
                </c:pt>
                <c:pt idx="41">
                  <c:v>-1.3788000003842171E-2</c:v>
                </c:pt>
                <c:pt idx="42">
                  <c:v>2.1508000005269423E-2</c:v>
                </c:pt>
                <c:pt idx="43">
                  <c:v>-1.7299999999522697E-2</c:v>
                </c:pt>
                <c:pt idx="44">
                  <c:v>1.1439999943831936E-3</c:v>
                </c:pt>
                <c:pt idx="45">
                  <c:v>-2.1260000001348089E-2</c:v>
                </c:pt>
                <c:pt idx="46">
                  <c:v>1.2984000000869855E-2</c:v>
                </c:pt>
                <c:pt idx="47">
                  <c:v>4.487999998673331E-3</c:v>
                </c:pt>
                <c:pt idx="48">
                  <c:v>3.6372000002302229E-2</c:v>
                </c:pt>
                <c:pt idx="49">
                  <c:v>-3.2136000001628418E-2</c:v>
                </c:pt>
                <c:pt idx="50">
                  <c:v>-9.4840000019758008E-3</c:v>
                </c:pt>
                <c:pt idx="51">
                  <c:v>3.7663999995857012E-2</c:v>
                </c:pt>
                <c:pt idx="52">
                  <c:v>-4.1879999989760108E-3</c:v>
                </c:pt>
                <c:pt idx="53">
                  <c:v>1.5315999997255858E-2</c:v>
                </c:pt>
                <c:pt idx="54">
                  <c:v>3.8879999992786907E-3</c:v>
                </c:pt>
                <c:pt idx="55">
                  <c:v>-2.0479999948292971E-3</c:v>
                </c:pt>
                <c:pt idx="56">
                  <c:v>6.9999999977881089E-3</c:v>
                </c:pt>
                <c:pt idx="57">
                  <c:v>1.1480000030132942E-3</c:v>
                </c:pt>
                <c:pt idx="58">
                  <c:v>1.2960000021848828E-3</c:v>
                </c:pt>
                <c:pt idx="59">
                  <c:v>-4.2039999971166253E-3</c:v>
                </c:pt>
                <c:pt idx="60">
                  <c:v>2.4400000002060551E-2</c:v>
                </c:pt>
                <c:pt idx="61">
                  <c:v>7.4080000049434602E-3</c:v>
                </c:pt>
                <c:pt idx="62">
                  <c:v>1.5895999997155741E-2</c:v>
                </c:pt>
                <c:pt idx="63">
                  <c:v>7.251999995787628E-3</c:v>
                </c:pt>
                <c:pt idx="64">
                  <c:v>6.3999999983934686E-3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4E-45A4-BC3F-0BD90A136F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75">
                    <c:v>8.0000000000000004E-4</c:v>
                  </c:pt>
                  <c:pt idx="76">
                    <c:v>1.6000000000000001E-3</c:v>
                  </c:pt>
                  <c:pt idx="82">
                    <c:v>5.9999999999999995E-4</c:v>
                  </c:pt>
                  <c:pt idx="83">
                    <c:v>2.0000000000000001E-4</c:v>
                  </c:pt>
                  <c:pt idx="84">
                    <c:v>4.0000000000000002E-4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90">
                    <c:v>1E-4</c:v>
                  </c:pt>
                  <c:pt idx="95">
                    <c:v>5.9999999999999995E-4</c:v>
                  </c:pt>
                  <c:pt idx="96">
                    <c:v>2E-3</c:v>
                  </c:pt>
                  <c:pt idx="97">
                    <c:v>3.5999999999999999E-3</c:v>
                  </c:pt>
                  <c:pt idx="98">
                    <c:v>3.3E-3</c:v>
                  </c:pt>
                  <c:pt idx="99">
                    <c:v>1E-4</c:v>
                  </c:pt>
                  <c:pt idx="101">
                    <c:v>5.9999999999999995E-4</c:v>
                  </c:pt>
                  <c:pt idx="102">
                    <c:v>4.0000000000000002E-4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1.6000000000000001E-3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0.01</c:v>
                  </c:pt>
                  <c:pt idx="111">
                    <c:v>2.0000000000000001E-4</c:v>
                  </c:pt>
                  <c:pt idx="112">
                    <c:v>6.4999999999999997E-3</c:v>
                  </c:pt>
                  <c:pt idx="113">
                    <c:v>1E-4</c:v>
                  </c:pt>
                  <c:pt idx="114">
                    <c:v>9.1999999999999998E-3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7.1000000000000005E-5</c:v>
                  </c:pt>
                  <c:pt idx="118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75">
                    <c:v>8.0000000000000004E-4</c:v>
                  </c:pt>
                  <c:pt idx="76">
                    <c:v>1.6000000000000001E-3</c:v>
                  </c:pt>
                  <c:pt idx="82">
                    <c:v>5.9999999999999995E-4</c:v>
                  </c:pt>
                  <c:pt idx="83">
                    <c:v>2.0000000000000001E-4</c:v>
                  </c:pt>
                  <c:pt idx="84">
                    <c:v>4.0000000000000002E-4</c:v>
                  </c:pt>
                  <c:pt idx="85">
                    <c:v>1E-3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90">
                    <c:v>1E-4</c:v>
                  </c:pt>
                  <c:pt idx="95">
                    <c:v>5.9999999999999995E-4</c:v>
                  </c:pt>
                  <c:pt idx="96">
                    <c:v>2E-3</c:v>
                  </c:pt>
                  <c:pt idx="97">
                    <c:v>3.5999999999999999E-3</c:v>
                  </c:pt>
                  <c:pt idx="98">
                    <c:v>3.3E-3</c:v>
                  </c:pt>
                  <c:pt idx="99">
                    <c:v>1E-4</c:v>
                  </c:pt>
                  <c:pt idx="101">
                    <c:v>5.9999999999999995E-4</c:v>
                  </c:pt>
                  <c:pt idx="102">
                    <c:v>4.0000000000000002E-4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1.6000000000000001E-3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0.01</c:v>
                  </c:pt>
                  <c:pt idx="111">
                    <c:v>2.0000000000000001E-4</c:v>
                  </c:pt>
                  <c:pt idx="112">
                    <c:v>6.4999999999999997E-3</c:v>
                  </c:pt>
                  <c:pt idx="113">
                    <c:v>1E-4</c:v>
                  </c:pt>
                  <c:pt idx="114">
                    <c:v>9.1999999999999998E-3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7.1000000000000005E-5</c:v>
                  </c:pt>
                  <c:pt idx="11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1089</c:v>
                </c:pt>
                <c:pt idx="3">
                  <c:v>1876</c:v>
                </c:pt>
                <c:pt idx="4">
                  <c:v>4470</c:v>
                </c:pt>
                <c:pt idx="5">
                  <c:v>4532</c:v>
                </c:pt>
                <c:pt idx="6">
                  <c:v>4612</c:v>
                </c:pt>
                <c:pt idx="7">
                  <c:v>5010</c:v>
                </c:pt>
                <c:pt idx="8">
                  <c:v>5553</c:v>
                </c:pt>
                <c:pt idx="9">
                  <c:v>5647</c:v>
                </c:pt>
                <c:pt idx="10">
                  <c:v>5650</c:v>
                </c:pt>
                <c:pt idx="11">
                  <c:v>5680</c:v>
                </c:pt>
                <c:pt idx="12">
                  <c:v>5815</c:v>
                </c:pt>
                <c:pt idx="13">
                  <c:v>6255</c:v>
                </c:pt>
                <c:pt idx="14">
                  <c:v>6271.5</c:v>
                </c:pt>
                <c:pt idx="15">
                  <c:v>6405</c:v>
                </c:pt>
                <c:pt idx="16">
                  <c:v>6730</c:v>
                </c:pt>
                <c:pt idx="17">
                  <c:v>6751</c:v>
                </c:pt>
                <c:pt idx="18">
                  <c:v>7311</c:v>
                </c:pt>
                <c:pt idx="19">
                  <c:v>7385</c:v>
                </c:pt>
                <c:pt idx="20">
                  <c:v>7996</c:v>
                </c:pt>
                <c:pt idx="21">
                  <c:v>10029</c:v>
                </c:pt>
                <c:pt idx="22">
                  <c:v>11227</c:v>
                </c:pt>
                <c:pt idx="23">
                  <c:v>11649</c:v>
                </c:pt>
                <c:pt idx="24">
                  <c:v>11908</c:v>
                </c:pt>
                <c:pt idx="25">
                  <c:v>11914</c:v>
                </c:pt>
                <c:pt idx="26">
                  <c:v>11939.5</c:v>
                </c:pt>
                <c:pt idx="27">
                  <c:v>12272</c:v>
                </c:pt>
                <c:pt idx="28">
                  <c:v>12322</c:v>
                </c:pt>
                <c:pt idx="29">
                  <c:v>12366</c:v>
                </c:pt>
                <c:pt idx="30">
                  <c:v>13016.5</c:v>
                </c:pt>
                <c:pt idx="31">
                  <c:v>13520</c:v>
                </c:pt>
                <c:pt idx="32">
                  <c:v>13874</c:v>
                </c:pt>
                <c:pt idx="33">
                  <c:v>14605</c:v>
                </c:pt>
                <c:pt idx="34">
                  <c:v>14649</c:v>
                </c:pt>
                <c:pt idx="35">
                  <c:v>15753</c:v>
                </c:pt>
                <c:pt idx="36">
                  <c:v>15797</c:v>
                </c:pt>
                <c:pt idx="37">
                  <c:v>16833</c:v>
                </c:pt>
                <c:pt idx="38">
                  <c:v>16839</c:v>
                </c:pt>
                <c:pt idx="39">
                  <c:v>17276</c:v>
                </c:pt>
                <c:pt idx="40">
                  <c:v>17907</c:v>
                </c:pt>
                <c:pt idx="41">
                  <c:v>17957</c:v>
                </c:pt>
                <c:pt idx="42">
                  <c:v>17963</c:v>
                </c:pt>
                <c:pt idx="43">
                  <c:v>18825</c:v>
                </c:pt>
                <c:pt idx="44">
                  <c:v>19084</c:v>
                </c:pt>
                <c:pt idx="45">
                  <c:v>19515</c:v>
                </c:pt>
                <c:pt idx="46">
                  <c:v>19574</c:v>
                </c:pt>
                <c:pt idx="47">
                  <c:v>19618</c:v>
                </c:pt>
                <c:pt idx="48">
                  <c:v>19967</c:v>
                </c:pt>
                <c:pt idx="49">
                  <c:v>20504</c:v>
                </c:pt>
                <c:pt idx="50">
                  <c:v>20551</c:v>
                </c:pt>
                <c:pt idx="51">
                  <c:v>20554</c:v>
                </c:pt>
                <c:pt idx="52">
                  <c:v>20557</c:v>
                </c:pt>
                <c:pt idx="53">
                  <c:v>20601</c:v>
                </c:pt>
                <c:pt idx="54">
                  <c:v>21268</c:v>
                </c:pt>
                <c:pt idx="55">
                  <c:v>23472</c:v>
                </c:pt>
                <c:pt idx="56">
                  <c:v>24000</c:v>
                </c:pt>
                <c:pt idx="57">
                  <c:v>24003</c:v>
                </c:pt>
                <c:pt idx="58">
                  <c:v>24006</c:v>
                </c:pt>
                <c:pt idx="59">
                  <c:v>25631</c:v>
                </c:pt>
                <c:pt idx="60">
                  <c:v>25650</c:v>
                </c:pt>
                <c:pt idx="61">
                  <c:v>25738</c:v>
                </c:pt>
                <c:pt idx="62">
                  <c:v>26856</c:v>
                </c:pt>
                <c:pt idx="63">
                  <c:v>29647</c:v>
                </c:pt>
                <c:pt idx="64">
                  <c:v>29650</c:v>
                </c:pt>
                <c:pt idx="65">
                  <c:v>32952</c:v>
                </c:pt>
                <c:pt idx="66">
                  <c:v>32955</c:v>
                </c:pt>
                <c:pt idx="67">
                  <c:v>33442</c:v>
                </c:pt>
                <c:pt idx="68">
                  <c:v>33457</c:v>
                </c:pt>
                <c:pt idx="69">
                  <c:v>33460</c:v>
                </c:pt>
                <c:pt idx="70">
                  <c:v>33492</c:v>
                </c:pt>
                <c:pt idx="71">
                  <c:v>33988</c:v>
                </c:pt>
                <c:pt idx="72">
                  <c:v>34000</c:v>
                </c:pt>
                <c:pt idx="73">
                  <c:v>34029</c:v>
                </c:pt>
                <c:pt idx="74">
                  <c:v>34032</c:v>
                </c:pt>
                <c:pt idx="75">
                  <c:v>34531</c:v>
                </c:pt>
                <c:pt idx="76">
                  <c:v>34531</c:v>
                </c:pt>
                <c:pt idx="77">
                  <c:v>34584</c:v>
                </c:pt>
                <c:pt idx="78">
                  <c:v>34622</c:v>
                </c:pt>
                <c:pt idx="79">
                  <c:v>35162</c:v>
                </c:pt>
                <c:pt idx="80">
                  <c:v>37744</c:v>
                </c:pt>
                <c:pt idx="81">
                  <c:v>37885</c:v>
                </c:pt>
                <c:pt idx="82">
                  <c:v>40072</c:v>
                </c:pt>
                <c:pt idx="83">
                  <c:v>41167</c:v>
                </c:pt>
                <c:pt idx="84">
                  <c:v>41178</c:v>
                </c:pt>
                <c:pt idx="85">
                  <c:v>41179</c:v>
                </c:pt>
                <c:pt idx="86">
                  <c:v>41270</c:v>
                </c:pt>
                <c:pt idx="87">
                  <c:v>41700</c:v>
                </c:pt>
                <c:pt idx="88">
                  <c:v>42239</c:v>
                </c:pt>
                <c:pt idx="89">
                  <c:v>42385</c:v>
                </c:pt>
                <c:pt idx="90">
                  <c:v>42721</c:v>
                </c:pt>
                <c:pt idx="91">
                  <c:v>42725</c:v>
                </c:pt>
                <c:pt idx="92">
                  <c:v>42758</c:v>
                </c:pt>
                <c:pt idx="93">
                  <c:v>42764</c:v>
                </c:pt>
                <c:pt idx="94">
                  <c:v>42787</c:v>
                </c:pt>
                <c:pt idx="95">
                  <c:v>42852</c:v>
                </c:pt>
                <c:pt idx="96">
                  <c:v>43323</c:v>
                </c:pt>
                <c:pt idx="97">
                  <c:v>43357.5</c:v>
                </c:pt>
                <c:pt idx="98">
                  <c:v>43941.5</c:v>
                </c:pt>
                <c:pt idx="99">
                  <c:v>44009.5</c:v>
                </c:pt>
                <c:pt idx="100">
                  <c:v>44446</c:v>
                </c:pt>
                <c:pt idx="101">
                  <c:v>44477</c:v>
                </c:pt>
                <c:pt idx="102">
                  <c:v>44556</c:v>
                </c:pt>
                <c:pt idx="103">
                  <c:v>44940.5</c:v>
                </c:pt>
                <c:pt idx="104">
                  <c:v>44942</c:v>
                </c:pt>
                <c:pt idx="105">
                  <c:v>44976.5</c:v>
                </c:pt>
                <c:pt idx="106">
                  <c:v>44984</c:v>
                </c:pt>
                <c:pt idx="107">
                  <c:v>45106</c:v>
                </c:pt>
                <c:pt idx="108">
                  <c:v>45633</c:v>
                </c:pt>
                <c:pt idx="109">
                  <c:v>45649</c:v>
                </c:pt>
                <c:pt idx="110">
                  <c:v>46007.5</c:v>
                </c:pt>
                <c:pt idx="111">
                  <c:v>46642</c:v>
                </c:pt>
                <c:pt idx="112">
                  <c:v>47833.5</c:v>
                </c:pt>
                <c:pt idx="113">
                  <c:v>48219</c:v>
                </c:pt>
                <c:pt idx="114">
                  <c:v>48397.5</c:v>
                </c:pt>
                <c:pt idx="115">
                  <c:v>48834</c:v>
                </c:pt>
                <c:pt idx="116">
                  <c:v>49374</c:v>
                </c:pt>
                <c:pt idx="117">
                  <c:v>49619</c:v>
                </c:pt>
                <c:pt idx="118">
                  <c:v>50478</c:v>
                </c:pt>
                <c:pt idx="119">
                  <c:v>52225.5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65">
                  <c:v>1.3632000001962297E-2</c:v>
                </c:pt>
                <c:pt idx="66">
                  <c:v>5.7800000067800283E-3</c:v>
                </c:pt>
                <c:pt idx="67">
                  <c:v>-6.527999990794342E-3</c:v>
                </c:pt>
                <c:pt idx="68">
                  <c:v>-3.7879999945289455E-3</c:v>
                </c:pt>
                <c:pt idx="69">
                  <c:v>1.6360000001441222E-2</c:v>
                </c:pt>
                <c:pt idx="70">
                  <c:v>6.2720000059925951E-3</c:v>
                </c:pt>
                <c:pt idx="71">
                  <c:v>1.4080000037210993E-3</c:v>
                </c:pt>
                <c:pt idx="72">
                  <c:v>3.1000000002677552E-2</c:v>
                </c:pt>
                <c:pt idx="73">
                  <c:v>2.6764000002003741E-2</c:v>
                </c:pt>
                <c:pt idx="74">
                  <c:v>4.4912000004842412E-2</c:v>
                </c:pt>
                <c:pt idx="75">
                  <c:v>4.2959999991580844E-3</c:v>
                </c:pt>
                <c:pt idx="76">
                  <c:v>6.9960000037099235E-3</c:v>
                </c:pt>
                <c:pt idx="77">
                  <c:v>9.1440000032889657E-3</c:v>
                </c:pt>
                <c:pt idx="78">
                  <c:v>3.5200000274926424E-4</c:v>
                </c:pt>
                <c:pt idx="79">
                  <c:v>-7.9999954323284328E-6</c:v>
                </c:pt>
                <c:pt idx="80">
                  <c:v>-9.2959999965387397E-3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4E-45A4-BC3F-0BD90A136F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1089</c:v>
                </c:pt>
                <c:pt idx="3">
                  <c:v>1876</c:v>
                </c:pt>
                <c:pt idx="4">
                  <c:v>4470</c:v>
                </c:pt>
                <c:pt idx="5">
                  <c:v>4532</c:v>
                </c:pt>
                <c:pt idx="6">
                  <c:v>4612</c:v>
                </c:pt>
                <c:pt idx="7">
                  <c:v>5010</c:v>
                </c:pt>
                <c:pt idx="8">
                  <c:v>5553</c:v>
                </c:pt>
                <c:pt idx="9">
                  <c:v>5647</c:v>
                </c:pt>
                <c:pt idx="10">
                  <c:v>5650</c:v>
                </c:pt>
                <c:pt idx="11">
                  <c:v>5680</c:v>
                </c:pt>
                <c:pt idx="12">
                  <c:v>5815</c:v>
                </c:pt>
                <c:pt idx="13">
                  <c:v>6255</c:v>
                </c:pt>
                <c:pt idx="14">
                  <c:v>6271.5</c:v>
                </c:pt>
                <c:pt idx="15">
                  <c:v>6405</c:v>
                </c:pt>
                <c:pt idx="16">
                  <c:v>6730</c:v>
                </c:pt>
                <c:pt idx="17">
                  <c:v>6751</c:v>
                </c:pt>
                <c:pt idx="18">
                  <c:v>7311</c:v>
                </c:pt>
                <c:pt idx="19">
                  <c:v>7385</c:v>
                </c:pt>
                <c:pt idx="20">
                  <c:v>7996</c:v>
                </c:pt>
                <c:pt idx="21">
                  <c:v>10029</c:v>
                </c:pt>
                <c:pt idx="22">
                  <c:v>11227</c:v>
                </c:pt>
                <c:pt idx="23">
                  <c:v>11649</c:v>
                </c:pt>
                <c:pt idx="24">
                  <c:v>11908</c:v>
                </c:pt>
                <c:pt idx="25">
                  <c:v>11914</c:v>
                </c:pt>
                <c:pt idx="26">
                  <c:v>11939.5</c:v>
                </c:pt>
                <c:pt idx="27">
                  <c:v>12272</c:v>
                </c:pt>
                <c:pt idx="28">
                  <c:v>12322</c:v>
                </c:pt>
                <c:pt idx="29">
                  <c:v>12366</c:v>
                </c:pt>
                <c:pt idx="30">
                  <c:v>13016.5</c:v>
                </c:pt>
                <c:pt idx="31">
                  <c:v>13520</c:v>
                </c:pt>
                <c:pt idx="32">
                  <c:v>13874</c:v>
                </c:pt>
                <c:pt idx="33">
                  <c:v>14605</c:v>
                </c:pt>
                <c:pt idx="34">
                  <c:v>14649</c:v>
                </c:pt>
                <c:pt idx="35">
                  <c:v>15753</c:v>
                </c:pt>
                <c:pt idx="36">
                  <c:v>15797</c:v>
                </c:pt>
                <c:pt idx="37">
                  <c:v>16833</c:v>
                </c:pt>
                <c:pt idx="38">
                  <c:v>16839</c:v>
                </c:pt>
                <c:pt idx="39">
                  <c:v>17276</c:v>
                </c:pt>
                <c:pt idx="40">
                  <c:v>17907</c:v>
                </c:pt>
                <c:pt idx="41">
                  <c:v>17957</c:v>
                </c:pt>
                <c:pt idx="42">
                  <c:v>17963</c:v>
                </c:pt>
                <c:pt idx="43">
                  <c:v>18825</c:v>
                </c:pt>
                <c:pt idx="44">
                  <c:v>19084</c:v>
                </c:pt>
                <c:pt idx="45">
                  <c:v>19515</c:v>
                </c:pt>
                <c:pt idx="46">
                  <c:v>19574</c:v>
                </c:pt>
                <c:pt idx="47">
                  <c:v>19618</c:v>
                </c:pt>
                <c:pt idx="48">
                  <c:v>19967</c:v>
                </c:pt>
                <c:pt idx="49">
                  <c:v>20504</c:v>
                </c:pt>
                <c:pt idx="50">
                  <c:v>20551</c:v>
                </c:pt>
                <c:pt idx="51">
                  <c:v>20554</c:v>
                </c:pt>
                <c:pt idx="52">
                  <c:v>20557</c:v>
                </c:pt>
                <c:pt idx="53">
                  <c:v>20601</c:v>
                </c:pt>
                <c:pt idx="54">
                  <c:v>21268</c:v>
                </c:pt>
                <c:pt idx="55">
                  <c:v>23472</c:v>
                </c:pt>
                <c:pt idx="56">
                  <c:v>24000</c:v>
                </c:pt>
                <c:pt idx="57">
                  <c:v>24003</c:v>
                </c:pt>
                <c:pt idx="58">
                  <c:v>24006</c:v>
                </c:pt>
                <c:pt idx="59">
                  <c:v>25631</c:v>
                </c:pt>
                <c:pt idx="60">
                  <c:v>25650</c:v>
                </c:pt>
                <c:pt idx="61">
                  <c:v>25738</c:v>
                </c:pt>
                <c:pt idx="62">
                  <c:v>26856</c:v>
                </c:pt>
                <c:pt idx="63">
                  <c:v>29647</c:v>
                </c:pt>
                <c:pt idx="64">
                  <c:v>29650</c:v>
                </c:pt>
                <c:pt idx="65">
                  <c:v>32952</c:v>
                </c:pt>
                <c:pt idx="66">
                  <c:v>32955</c:v>
                </c:pt>
                <c:pt idx="67">
                  <c:v>33442</c:v>
                </c:pt>
                <c:pt idx="68">
                  <c:v>33457</c:v>
                </c:pt>
                <c:pt idx="69">
                  <c:v>33460</c:v>
                </c:pt>
                <c:pt idx="70">
                  <c:v>33492</c:v>
                </c:pt>
                <c:pt idx="71">
                  <c:v>33988</c:v>
                </c:pt>
                <c:pt idx="72">
                  <c:v>34000</c:v>
                </c:pt>
                <c:pt idx="73">
                  <c:v>34029</c:v>
                </c:pt>
                <c:pt idx="74">
                  <c:v>34032</c:v>
                </c:pt>
                <c:pt idx="75">
                  <c:v>34531</c:v>
                </c:pt>
                <c:pt idx="76">
                  <c:v>34531</c:v>
                </c:pt>
                <c:pt idx="77">
                  <c:v>34584</c:v>
                </c:pt>
                <c:pt idx="78">
                  <c:v>34622</c:v>
                </c:pt>
                <c:pt idx="79">
                  <c:v>35162</c:v>
                </c:pt>
                <c:pt idx="80">
                  <c:v>37744</c:v>
                </c:pt>
                <c:pt idx="81">
                  <c:v>37885</c:v>
                </c:pt>
                <c:pt idx="82">
                  <c:v>40072</c:v>
                </c:pt>
                <c:pt idx="83">
                  <c:v>41167</c:v>
                </c:pt>
                <c:pt idx="84">
                  <c:v>41178</c:v>
                </c:pt>
                <c:pt idx="85">
                  <c:v>41179</c:v>
                </c:pt>
                <c:pt idx="86">
                  <c:v>41270</c:v>
                </c:pt>
                <c:pt idx="87">
                  <c:v>41700</c:v>
                </c:pt>
                <c:pt idx="88">
                  <c:v>42239</c:v>
                </c:pt>
                <c:pt idx="89">
                  <c:v>42385</c:v>
                </c:pt>
                <c:pt idx="90">
                  <c:v>42721</c:v>
                </c:pt>
                <c:pt idx="91">
                  <c:v>42725</c:v>
                </c:pt>
                <c:pt idx="92">
                  <c:v>42758</c:v>
                </c:pt>
                <c:pt idx="93">
                  <c:v>42764</c:v>
                </c:pt>
                <c:pt idx="94">
                  <c:v>42787</c:v>
                </c:pt>
                <c:pt idx="95">
                  <c:v>42852</c:v>
                </c:pt>
                <c:pt idx="96">
                  <c:v>43323</c:v>
                </c:pt>
                <c:pt idx="97">
                  <c:v>43357.5</c:v>
                </c:pt>
                <c:pt idx="98">
                  <c:v>43941.5</c:v>
                </c:pt>
                <c:pt idx="99">
                  <c:v>44009.5</c:v>
                </c:pt>
                <c:pt idx="100">
                  <c:v>44446</c:v>
                </c:pt>
                <c:pt idx="101">
                  <c:v>44477</c:v>
                </c:pt>
                <c:pt idx="102">
                  <c:v>44556</c:v>
                </c:pt>
                <c:pt idx="103">
                  <c:v>44940.5</c:v>
                </c:pt>
                <c:pt idx="104">
                  <c:v>44942</c:v>
                </c:pt>
                <c:pt idx="105">
                  <c:v>44976.5</c:v>
                </c:pt>
                <c:pt idx="106">
                  <c:v>44984</c:v>
                </c:pt>
                <c:pt idx="107">
                  <c:v>45106</c:v>
                </c:pt>
                <c:pt idx="108">
                  <c:v>45633</c:v>
                </c:pt>
                <c:pt idx="109">
                  <c:v>45649</c:v>
                </c:pt>
                <c:pt idx="110">
                  <c:v>46007.5</c:v>
                </c:pt>
                <c:pt idx="111">
                  <c:v>46642</c:v>
                </c:pt>
                <c:pt idx="112">
                  <c:v>47833.5</c:v>
                </c:pt>
                <c:pt idx="113">
                  <c:v>48219</c:v>
                </c:pt>
                <c:pt idx="114">
                  <c:v>48397.5</c:v>
                </c:pt>
                <c:pt idx="115">
                  <c:v>48834</c:v>
                </c:pt>
                <c:pt idx="116">
                  <c:v>49374</c:v>
                </c:pt>
                <c:pt idx="117">
                  <c:v>49619</c:v>
                </c:pt>
                <c:pt idx="118">
                  <c:v>50478</c:v>
                </c:pt>
                <c:pt idx="119">
                  <c:v>52225.5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81">
                  <c:v>1.2600000045495108E-3</c:v>
                </c:pt>
                <c:pt idx="82">
                  <c:v>1.65200000628829E-3</c:v>
                </c:pt>
                <c:pt idx="83">
                  <c:v>2.771999999822583E-3</c:v>
                </c:pt>
                <c:pt idx="95">
                  <c:v>1.6319999995175749E-3</c:v>
                </c:pt>
                <c:pt idx="97">
                  <c:v>6.6700000097625889E-3</c:v>
                </c:pt>
                <c:pt idx="98">
                  <c:v>3.6140000011073425E-3</c:v>
                </c:pt>
                <c:pt idx="101">
                  <c:v>3.2320000027539209E-3</c:v>
                </c:pt>
                <c:pt idx="107">
                  <c:v>1.7960000041057356E-3</c:v>
                </c:pt>
                <c:pt idx="109">
                  <c:v>1.684000002569519E-3</c:v>
                </c:pt>
                <c:pt idx="112">
                  <c:v>4.5860000027460046E-3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4E-45A4-BC3F-0BD90A136F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1089</c:v>
                </c:pt>
                <c:pt idx="3">
                  <c:v>1876</c:v>
                </c:pt>
                <c:pt idx="4">
                  <c:v>4470</c:v>
                </c:pt>
                <c:pt idx="5">
                  <c:v>4532</c:v>
                </c:pt>
                <c:pt idx="6">
                  <c:v>4612</c:v>
                </c:pt>
                <c:pt idx="7">
                  <c:v>5010</c:v>
                </c:pt>
                <c:pt idx="8">
                  <c:v>5553</c:v>
                </c:pt>
                <c:pt idx="9">
                  <c:v>5647</c:v>
                </c:pt>
                <c:pt idx="10">
                  <c:v>5650</c:v>
                </c:pt>
                <c:pt idx="11">
                  <c:v>5680</c:v>
                </c:pt>
                <c:pt idx="12">
                  <c:v>5815</c:v>
                </c:pt>
                <c:pt idx="13">
                  <c:v>6255</c:v>
                </c:pt>
                <c:pt idx="14">
                  <c:v>6271.5</c:v>
                </c:pt>
                <c:pt idx="15">
                  <c:v>6405</c:v>
                </c:pt>
                <c:pt idx="16">
                  <c:v>6730</c:v>
                </c:pt>
                <c:pt idx="17">
                  <c:v>6751</c:v>
                </c:pt>
                <c:pt idx="18">
                  <c:v>7311</c:v>
                </c:pt>
                <c:pt idx="19">
                  <c:v>7385</c:v>
                </c:pt>
                <c:pt idx="20">
                  <c:v>7996</c:v>
                </c:pt>
                <c:pt idx="21">
                  <c:v>10029</c:v>
                </c:pt>
                <c:pt idx="22">
                  <c:v>11227</c:v>
                </c:pt>
                <c:pt idx="23">
                  <c:v>11649</c:v>
                </c:pt>
                <c:pt idx="24">
                  <c:v>11908</c:v>
                </c:pt>
                <c:pt idx="25">
                  <c:v>11914</c:v>
                </c:pt>
                <c:pt idx="26">
                  <c:v>11939.5</c:v>
                </c:pt>
                <c:pt idx="27">
                  <c:v>12272</c:v>
                </c:pt>
                <c:pt idx="28">
                  <c:v>12322</c:v>
                </c:pt>
                <c:pt idx="29">
                  <c:v>12366</c:v>
                </c:pt>
                <c:pt idx="30">
                  <c:v>13016.5</c:v>
                </c:pt>
                <c:pt idx="31">
                  <c:v>13520</c:v>
                </c:pt>
                <c:pt idx="32">
                  <c:v>13874</c:v>
                </c:pt>
                <c:pt idx="33">
                  <c:v>14605</c:v>
                </c:pt>
                <c:pt idx="34">
                  <c:v>14649</c:v>
                </c:pt>
                <c:pt idx="35">
                  <c:v>15753</c:v>
                </c:pt>
                <c:pt idx="36">
                  <c:v>15797</c:v>
                </c:pt>
                <c:pt idx="37">
                  <c:v>16833</c:v>
                </c:pt>
                <c:pt idx="38">
                  <c:v>16839</c:v>
                </c:pt>
                <c:pt idx="39">
                  <c:v>17276</c:v>
                </c:pt>
                <c:pt idx="40">
                  <c:v>17907</c:v>
                </c:pt>
                <c:pt idx="41">
                  <c:v>17957</c:v>
                </c:pt>
                <c:pt idx="42">
                  <c:v>17963</c:v>
                </c:pt>
                <c:pt idx="43">
                  <c:v>18825</c:v>
                </c:pt>
                <c:pt idx="44">
                  <c:v>19084</c:v>
                </c:pt>
                <c:pt idx="45">
                  <c:v>19515</c:v>
                </c:pt>
                <c:pt idx="46">
                  <c:v>19574</c:v>
                </c:pt>
                <c:pt idx="47">
                  <c:v>19618</c:v>
                </c:pt>
                <c:pt idx="48">
                  <c:v>19967</c:v>
                </c:pt>
                <c:pt idx="49">
                  <c:v>20504</c:v>
                </c:pt>
                <c:pt idx="50">
                  <c:v>20551</c:v>
                </c:pt>
                <c:pt idx="51">
                  <c:v>20554</c:v>
                </c:pt>
                <c:pt idx="52">
                  <c:v>20557</c:v>
                </c:pt>
                <c:pt idx="53">
                  <c:v>20601</c:v>
                </c:pt>
                <c:pt idx="54">
                  <c:v>21268</c:v>
                </c:pt>
                <c:pt idx="55">
                  <c:v>23472</c:v>
                </c:pt>
                <c:pt idx="56">
                  <c:v>24000</c:v>
                </c:pt>
                <c:pt idx="57">
                  <c:v>24003</c:v>
                </c:pt>
                <c:pt idx="58">
                  <c:v>24006</c:v>
                </c:pt>
                <c:pt idx="59">
                  <c:v>25631</c:v>
                </c:pt>
                <c:pt idx="60">
                  <c:v>25650</c:v>
                </c:pt>
                <c:pt idx="61">
                  <c:v>25738</c:v>
                </c:pt>
                <c:pt idx="62">
                  <c:v>26856</c:v>
                </c:pt>
                <c:pt idx="63">
                  <c:v>29647</c:v>
                </c:pt>
                <c:pt idx="64">
                  <c:v>29650</c:v>
                </c:pt>
                <c:pt idx="65">
                  <c:v>32952</c:v>
                </c:pt>
                <c:pt idx="66">
                  <c:v>32955</c:v>
                </c:pt>
                <c:pt idx="67">
                  <c:v>33442</c:v>
                </c:pt>
                <c:pt idx="68">
                  <c:v>33457</c:v>
                </c:pt>
                <c:pt idx="69">
                  <c:v>33460</c:v>
                </c:pt>
                <c:pt idx="70">
                  <c:v>33492</c:v>
                </c:pt>
                <c:pt idx="71">
                  <c:v>33988</c:v>
                </c:pt>
                <c:pt idx="72">
                  <c:v>34000</c:v>
                </c:pt>
                <c:pt idx="73">
                  <c:v>34029</c:v>
                </c:pt>
                <c:pt idx="74">
                  <c:v>34032</c:v>
                </c:pt>
                <c:pt idx="75">
                  <c:v>34531</c:v>
                </c:pt>
                <c:pt idx="76">
                  <c:v>34531</c:v>
                </c:pt>
                <c:pt idx="77">
                  <c:v>34584</c:v>
                </c:pt>
                <c:pt idx="78">
                  <c:v>34622</c:v>
                </c:pt>
                <c:pt idx="79">
                  <c:v>35162</c:v>
                </c:pt>
                <c:pt idx="80">
                  <c:v>37744</c:v>
                </c:pt>
                <c:pt idx="81">
                  <c:v>37885</c:v>
                </c:pt>
                <c:pt idx="82">
                  <c:v>40072</c:v>
                </c:pt>
                <c:pt idx="83">
                  <c:v>41167</c:v>
                </c:pt>
                <c:pt idx="84">
                  <c:v>41178</c:v>
                </c:pt>
                <c:pt idx="85">
                  <c:v>41179</c:v>
                </c:pt>
                <c:pt idx="86">
                  <c:v>41270</c:v>
                </c:pt>
                <c:pt idx="87">
                  <c:v>41700</c:v>
                </c:pt>
                <c:pt idx="88">
                  <c:v>42239</c:v>
                </c:pt>
                <c:pt idx="89">
                  <c:v>42385</c:v>
                </c:pt>
                <c:pt idx="90">
                  <c:v>42721</c:v>
                </c:pt>
                <c:pt idx="91">
                  <c:v>42725</c:v>
                </c:pt>
                <c:pt idx="92">
                  <c:v>42758</c:v>
                </c:pt>
                <c:pt idx="93">
                  <c:v>42764</c:v>
                </c:pt>
                <c:pt idx="94">
                  <c:v>42787</c:v>
                </c:pt>
                <c:pt idx="95">
                  <c:v>42852</c:v>
                </c:pt>
                <c:pt idx="96">
                  <c:v>43323</c:v>
                </c:pt>
                <c:pt idx="97">
                  <c:v>43357.5</c:v>
                </c:pt>
                <c:pt idx="98">
                  <c:v>43941.5</c:v>
                </c:pt>
                <c:pt idx="99">
                  <c:v>44009.5</c:v>
                </c:pt>
                <c:pt idx="100">
                  <c:v>44446</c:v>
                </c:pt>
                <c:pt idx="101">
                  <c:v>44477</c:v>
                </c:pt>
                <c:pt idx="102">
                  <c:v>44556</c:v>
                </c:pt>
                <c:pt idx="103">
                  <c:v>44940.5</c:v>
                </c:pt>
                <c:pt idx="104">
                  <c:v>44942</c:v>
                </c:pt>
                <c:pt idx="105">
                  <c:v>44976.5</c:v>
                </c:pt>
                <c:pt idx="106">
                  <c:v>44984</c:v>
                </c:pt>
                <c:pt idx="107">
                  <c:v>45106</c:v>
                </c:pt>
                <c:pt idx="108">
                  <c:v>45633</c:v>
                </c:pt>
                <c:pt idx="109">
                  <c:v>45649</c:v>
                </c:pt>
                <c:pt idx="110">
                  <c:v>46007.5</c:v>
                </c:pt>
                <c:pt idx="111">
                  <c:v>46642</c:v>
                </c:pt>
                <c:pt idx="112">
                  <c:v>47833.5</c:v>
                </c:pt>
                <c:pt idx="113">
                  <c:v>48219</c:v>
                </c:pt>
                <c:pt idx="114">
                  <c:v>48397.5</c:v>
                </c:pt>
                <c:pt idx="115">
                  <c:v>48834</c:v>
                </c:pt>
                <c:pt idx="116">
                  <c:v>49374</c:v>
                </c:pt>
                <c:pt idx="117">
                  <c:v>49619</c:v>
                </c:pt>
                <c:pt idx="118">
                  <c:v>50478</c:v>
                </c:pt>
                <c:pt idx="119">
                  <c:v>52225.5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84">
                  <c:v>4.3480000022100285E-3</c:v>
                </c:pt>
                <c:pt idx="85">
                  <c:v>9.6399999893037602E-4</c:v>
                </c:pt>
                <c:pt idx="86">
                  <c:v>1.8199999976786785E-3</c:v>
                </c:pt>
                <c:pt idx="87">
                  <c:v>2.0000000004074536E-3</c:v>
                </c:pt>
                <c:pt idx="88">
                  <c:v>2.723999998124782E-3</c:v>
                </c:pt>
                <c:pt idx="89">
                  <c:v>2.8600000005098991E-3</c:v>
                </c:pt>
                <c:pt idx="90">
                  <c:v>3.9360000009764917E-3</c:v>
                </c:pt>
                <c:pt idx="91">
                  <c:v>4.8000000024330802E-3</c:v>
                </c:pt>
                <c:pt idx="92">
                  <c:v>4.2280000052414834E-3</c:v>
                </c:pt>
                <c:pt idx="93">
                  <c:v>3.9239999969140626E-3</c:v>
                </c:pt>
                <c:pt idx="94">
                  <c:v>4.5919999975012615E-3</c:v>
                </c:pt>
                <c:pt idx="96">
                  <c:v>6.2679999973624945E-3</c:v>
                </c:pt>
                <c:pt idx="99">
                  <c:v>1.65200000628829E-3</c:v>
                </c:pt>
                <c:pt idx="100">
                  <c:v>3.4360000063315965E-3</c:v>
                </c:pt>
                <c:pt idx="102">
                  <c:v>4.9960000033024698E-3</c:v>
                </c:pt>
                <c:pt idx="103">
                  <c:v>3.7979999979143031E-3</c:v>
                </c:pt>
                <c:pt idx="104">
                  <c:v>2.1720000004279427E-3</c:v>
                </c:pt>
                <c:pt idx="105">
                  <c:v>4.9740000031306408E-3</c:v>
                </c:pt>
                <c:pt idx="106">
                  <c:v>1.5440000061062165E-3</c:v>
                </c:pt>
                <c:pt idx="108">
                  <c:v>2.1280000073602423E-3</c:v>
                </c:pt>
                <c:pt idx="110">
                  <c:v>-6.3000000227475539E-4</c:v>
                </c:pt>
                <c:pt idx="111">
                  <c:v>-8.2799999654525891E-4</c:v>
                </c:pt>
                <c:pt idx="113">
                  <c:v>-4.1960000016842969E-3</c:v>
                </c:pt>
                <c:pt idx="114">
                  <c:v>-1.0289999998349231E-2</c:v>
                </c:pt>
                <c:pt idx="115">
                  <c:v>-4.5559999925899319E-3</c:v>
                </c:pt>
                <c:pt idx="116">
                  <c:v>-4.4159999961266294E-3</c:v>
                </c:pt>
                <c:pt idx="117">
                  <c:v>-4.1779999955906533E-3</c:v>
                </c:pt>
                <c:pt idx="118">
                  <c:v>-5.0885275413747877E-3</c:v>
                </c:pt>
                <c:pt idx="119">
                  <c:v>5.6580000527901575E-3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4E-45A4-BC3F-0BD90A136F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1089</c:v>
                </c:pt>
                <c:pt idx="3">
                  <c:v>1876</c:v>
                </c:pt>
                <c:pt idx="4">
                  <c:v>4470</c:v>
                </c:pt>
                <c:pt idx="5">
                  <c:v>4532</c:v>
                </c:pt>
                <c:pt idx="6">
                  <c:v>4612</c:v>
                </c:pt>
                <c:pt idx="7">
                  <c:v>5010</c:v>
                </c:pt>
                <c:pt idx="8">
                  <c:v>5553</c:v>
                </c:pt>
                <c:pt idx="9">
                  <c:v>5647</c:v>
                </c:pt>
                <c:pt idx="10">
                  <c:v>5650</c:v>
                </c:pt>
                <c:pt idx="11">
                  <c:v>5680</c:v>
                </c:pt>
                <c:pt idx="12">
                  <c:v>5815</c:v>
                </c:pt>
                <c:pt idx="13">
                  <c:v>6255</c:v>
                </c:pt>
                <c:pt idx="14">
                  <c:v>6271.5</c:v>
                </c:pt>
                <c:pt idx="15">
                  <c:v>6405</c:v>
                </c:pt>
                <c:pt idx="16">
                  <c:v>6730</c:v>
                </c:pt>
                <c:pt idx="17">
                  <c:v>6751</c:v>
                </c:pt>
                <c:pt idx="18">
                  <c:v>7311</c:v>
                </c:pt>
                <c:pt idx="19">
                  <c:v>7385</c:v>
                </c:pt>
                <c:pt idx="20">
                  <c:v>7996</c:v>
                </c:pt>
                <c:pt idx="21">
                  <c:v>10029</c:v>
                </c:pt>
                <c:pt idx="22">
                  <c:v>11227</c:v>
                </c:pt>
                <c:pt idx="23">
                  <c:v>11649</c:v>
                </c:pt>
                <c:pt idx="24">
                  <c:v>11908</c:v>
                </c:pt>
                <c:pt idx="25">
                  <c:v>11914</c:v>
                </c:pt>
                <c:pt idx="26">
                  <c:v>11939.5</c:v>
                </c:pt>
                <c:pt idx="27">
                  <c:v>12272</c:v>
                </c:pt>
                <c:pt idx="28">
                  <c:v>12322</c:v>
                </c:pt>
                <c:pt idx="29">
                  <c:v>12366</c:v>
                </c:pt>
                <c:pt idx="30">
                  <c:v>13016.5</c:v>
                </c:pt>
                <c:pt idx="31">
                  <c:v>13520</c:v>
                </c:pt>
                <c:pt idx="32">
                  <c:v>13874</c:v>
                </c:pt>
                <c:pt idx="33">
                  <c:v>14605</c:v>
                </c:pt>
                <c:pt idx="34">
                  <c:v>14649</c:v>
                </c:pt>
                <c:pt idx="35">
                  <c:v>15753</c:v>
                </c:pt>
                <c:pt idx="36">
                  <c:v>15797</c:v>
                </c:pt>
                <c:pt idx="37">
                  <c:v>16833</c:v>
                </c:pt>
                <c:pt idx="38">
                  <c:v>16839</c:v>
                </c:pt>
                <c:pt idx="39">
                  <c:v>17276</c:v>
                </c:pt>
                <c:pt idx="40">
                  <c:v>17907</c:v>
                </c:pt>
                <c:pt idx="41">
                  <c:v>17957</c:v>
                </c:pt>
                <c:pt idx="42">
                  <c:v>17963</c:v>
                </c:pt>
                <c:pt idx="43">
                  <c:v>18825</c:v>
                </c:pt>
                <c:pt idx="44">
                  <c:v>19084</c:v>
                </c:pt>
                <c:pt idx="45">
                  <c:v>19515</c:v>
                </c:pt>
                <c:pt idx="46">
                  <c:v>19574</c:v>
                </c:pt>
                <c:pt idx="47">
                  <c:v>19618</c:v>
                </c:pt>
                <c:pt idx="48">
                  <c:v>19967</c:v>
                </c:pt>
                <c:pt idx="49">
                  <c:v>20504</c:v>
                </c:pt>
                <c:pt idx="50">
                  <c:v>20551</c:v>
                </c:pt>
                <c:pt idx="51">
                  <c:v>20554</c:v>
                </c:pt>
                <c:pt idx="52">
                  <c:v>20557</c:v>
                </c:pt>
                <c:pt idx="53">
                  <c:v>20601</c:v>
                </c:pt>
                <c:pt idx="54">
                  <c:v>21268</c:v>
                </c:pt>
                <c:pt idx="55">
                  <c:v>23472</c:v>
                </c:pt>
                <c:pt idx="56">
                  <c:v>24000</c:v>
                </c:pt>
                <c:pt idx="57">
                  <c:v>24003</c:v>
                </c:pt>
                <c:pt idx="58">
                  <c:v>24006</c:v>
                </c:pt>
                <c:pt idx="59">
                  <c:v>25631</c:v>
                </c:pt>
                <c:pt idx="60">
                  <c:v>25650</c:v>
                </c:pt>
                <c:pt idx="61">
                  <c:v>25738</c:v>
                </c:pt>
                <c:pt idx="62">
                  <c:v>26856</c:v>
                </c:pt>
                <c:pt idx="63">
                  <c:v>29647</c:v>
                </c:pt>
                <c:pt idx="64">
                  <c:v>29650</c:v>
                </c:pt>
                <c:pt idx="65">
                  <c:v>32952</c:v>
                </c:pt>
                <c:pt idx="66">
                  <c:v>32955</c:v>
                </c:pt>
                <c:pt idx="67">
                  <c:v>33442</c:v>
                </c:pt>
                <c:pt idx="68">
                  <c:v>33457</c:v>
                </c:pt>
                <c:pt idx="69">
                  <c:v>33460</c:v>
                </c:pt>
                <c:pt idx="70">
                  <c:v>33492</c:v>
                </c:pt>
                <c:pt idx="71">
                  <c:v>33988</c:v>
                </c:pt>
                <c:pt idx="72">
                  <c:v>34000</c:v>
                </c:pt>
                <c:pt idx="73">
                  <c:v>34029</c:v>
                </c:pt>
                <c:pt idx="74">
                  <c:v>34032</c:v>
                </c:pt>
                <c:pt idx="75">
                  <c:v>34531</c:v>
                </c:pt>
                <c:pt idx="76">
                  <c:v>34531</c:v>
                </c:pt>
                <c:pt idx="77">
                  <c:v>34584</c:v>
                </c:pt>
                <c:pt idx="78">
                  <c:v>34622</c:v>
                </c:pt>
                <c:pt idx="79">
                  <c:v>35162</c:v>
                </c:pt>
                <c:pt idx="80">
                  <c:v>37744</c:v>
                </c:pt>
                <c:pt idx="81">
                  <c:v>37885</c:v>
                </c:pt>
                <c:pt idx="82">
                  <c:v>40072</c:v>
                </c:pt>
                <c:pt idx="83">
                  <c:v>41167</c:v>
                </c:pt>
                <c:pt idx="84">
                  <c:v>41178</c:v>
                </c:pt>
                <c:pt idx="85">
                  <c:v>41179</c:v>
                </c:pt>
                <c:pt idx="86">
                  <c:v>41270</c:v>
                </c:pt>
                <c:pt idx="87">
                  <c:v>41700</c:v>
                </c:pt>
                <c:pt idx="88">
                  <c:v>42239</c:v>
                </c:pt>
                <c:pt idx="89">
                  <c:v>42385</c:v>
                </c:pt>
                <c:pt idx="90">
                  <c:v>42721</c:v>
                </c:pt>
                <c:pt idx="91">
                  <c:v>42725</c:v>
                </c:pt>
                <c:pt idx="92">
                  <c:v>42758</c:v>
                </c:pt>
                <c:pt idx="93">
                  <c:v>42764</c:v>
                </c:pt>
                <c:pt idx="94">
                  <c:v>42787</c:v>
                </c:pt>
                <c:pt idx="95">
                  <c:v>42852</c:v>
                </c:pt>
                <c:pt idx="96">
                  <c:v>43323</c:v>
                </c:pt>
                <c:pt idx="97">
                  <c:v>43357.5</c:v>
                </c:pt>
                <c:pt idx="98">
                  <c:v>43941.5</c:v>
                </c:pt>
                <c:pt idx="99">
                  <c:v>44009.5</c:v>
                </c:pt>
                <c:pt idx="100">
                  <c:v>44446</c:v>
                </c:pt>
                <c:pt idx="101">
                  <c:v>44477</c:v>
                </c:pt>
                <c:pt idx="102">
                  <c:v>44556</c:v>
                </c:pt>
                <c:pt idx="103">
                  <c:v>44940.5</c:v>
                </c:pt>
                <c:pt idx="104">
                  <c:v>44942</c:v>
                </c:pt>
                <c:pt idx="105">
                  <c:v>44976.5</c:v>
                </c:pt>
                <c:pt idx="106">
                  <c:v>44984</c:v>
                </c:pt>
                <c:pt idx="107">
                  <c:v>45106</c:v>
                </c:pt>
                <c:pt idx="108">
                  <c:v>45633</c:v>
                </c:pt>
                <c:pt idx="109">
                  <c:v>45649</c:v>
                </c:pt>
                <c:pt idx="110">
                  <c:v>46007.5</c:v>
                </c:pt>
                <c:pt idx="111">
                  <c:v>46642</c:v>
                </c:pt>
                <c:pt idx="112">
                  <c:v>47833.5</c:v>
                </c:pt>
                <c:pt idx="113">
                  <c:v>48219</c:v>
                </c:pt>
                <c:pt idx="114">
                  <c:v>48397.5</c:v>
                </c:pt>
                <c:pt idx="115">
                  <c:v>48834</c:v>
                </c:pt>
                <c:pt idx="116">
                  <c:v>49374</c:v>
                </c:pt>
                <c:pt idx="117">
                  <c:v>49619</c:v>
                </c:pt>
                <c:pt idx="118">
                  <c:v>50478</c:v>
                </c:pt>
                <c:pt idx="119">
                  <c:v>52225.5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4E-45A4-BC3F-0BD90A136F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1089</c:v>
                </c:pt>
                <c:pt idx="3">
                  <c:v>1876</c:v>
                </c:pt>
                <c:pt idx="4">
                  <c:v>4470</c:v>
                </c:pt>
                <c:pt idx="5">
                  <c:v>4532</c:v>
                </c:pt>
                <c:pt idx="6">
                  <c:v>4612</c:v>
                </c:pt>
                <c:pt idx="7">
                  <c:v>5010</c:v>
                </c:pt>
                <c:pt idx="8">
                  <c:v>5553</c:v>
                </c:pt>
                <c:pt idx="9">
                  <c:v>5647</c:v>
                </c:pt>
                <c:pt idx="10">
                  <c:v>5650</c:v>
                </c:pt>
                <c:pt idx="11">
                  <c:v>5680</c:v>
                </c:pt>
                <c:pt idx="12">
                  <c:v>5815</c:v>
                </c:pt>
                <c:pt idx="13">
                  <c:v>6255</c:v>
                </c:pt>
                <c:pt idx="14">
                  <c:v>6271.5</c:v>
                </c:pt>
                <c:pt idx="15">
                  <c:v>6405</c:v>
                </c:pt>
                <c:pt idx="16">
                  <c:v>6730</c:v>
                </c:pt>
                <c:pt idx="17">
                  <c:v>6751</c:v>
                </c:pt>
                <c:pt idx="18">
                  <c:v>7311</c:v>
                </c:pt>
                <c:pt idx="19">
                  <c:v>7385</c:v>
                </c:pt>
                <c:pt idx="20">
                  <c:v>7996</c:v>
                </c:pt>
                <c:pt idx="21">
                  <c:v>10029</c:v>
                </c:pt>
                <c:pt idx="22">
                  <c:v>11227</c:v>
                </c:pt>
                <c:pt idx="23">
                  <c:v>11649</c:v>
                </c:pt>
                <c:pt idx="24">
                  <c:v>11908</c:v>
                </c:pt>
                <c:pt idx="25">
                  <c:v>11914</c:v>
                </c:pt>
                <c:pt idx="26">
                  <c:v>11939.5</c:v>
                </c:pt>
                <c:pt idx="27">
                  <c:v>12272</c:v>
                </c:pt>
                <c:pt idx="28">
                  <c:v>12322</c:v>
                </c:pt>
                <c:pt idx="29">
                  <c:v>12366</c:v>
                </c:pt>
                <c:pt idx="30">
                  <c:v>13016.5</c:v>
                </c:pt>
                <c:pt idx="31">
                  <c:v>13520</c:v>
                </c:pt>
                <c:pt idx="32">
                  <c:v>13874</c:v>
                </c:pt>
                <c:pt idx="33">
                  <c:v>14605</c:v>
                </c:pt>
                <c:pt idx="34">
                  <c:v>14649</c:v>
                </c:pt>
                <c:pt idx="35">
                  <c:v>15753</c:v>
                </c:pt>
                <c:pt idx="36">
                  <c:v>15797</c:v>
                </c:pt>
                <c:pt idx="37">
                  <c:v>16833</c:v>
                </c:pt>
                <c:pt idx="38">
                  <c:v>16839</c:v>
                </c:pt>
                <c:pt idx="39">
                  <c:v>17276</c:v>
                </c:pt>
                <c:pt idx="40">
                  <c:v>17907</c:v>
                </c:pt>
                <c:pt idx="41">
                  <c:v>17957</c:v>
                </c:pt>
                <c:pt idx="42">
                  <c:v>17963</c:v>
                </c:pt>
                <c:pt idx="43">
                  <c:v>18825</c:v>
                </c:pt>
                <c:pt idx="44">
                  <c:v>19084</c:v>
                </c:pt>
                <c:pt idx="45">
                  <c:v>19515</c:v>
                </c:pt>
                <c:pt idx="46">
                  <c:v>19574</c:v>
                </c:pt>
                <c:pt idx="47">
                  <c:v>19618</c:v>
                </c:pt>
                <c:pt idx="48">
                  <c:v>19967</c:v>
                </c:pt>
                <c:pt idx="49">
                  <c:v>20504</c:v>
                </c:pt>
                <c:pt idx="50">
                  <c:v>20551</c:v>
                </c:pt>
                <c:pt idx="51">
                  <c:v>20554</c:v>
                </c:pt>
                <c:pt idx="52">
                  <c:v>20557</c:v>
                </c:pt>
                <c:pt idx="53">
                  <c:v>20601</c:v>
                </c:pt>
                <c:pt idx="54">
                  <c:v>21268</c:v>
                </c:pt>
                <c:pt idx="55">
                  <c:v>23472</c:v>
                </c:pt>
                <c:pt idx="56">
                  <c:v>24000</c:v>
                </c:pt>
                <c:pt idx="57">
                  <c:v>24003</c:v>
                </c:pt>
                <c:pt idx="58">
                  <c:v>24006</c:v>
                </c:pt>
                <c:pt idx="59">
                  <c:v>25631</c:v>
                </c:pt>
                <c:pt idx="60">
                  <c:v>25650</c:v>
                </c:pt>
                <c:pt idx="61">
                  <c:v>25738</c:v>
                </c:pt>
                <c:pt idx="62">
                  <c:v>26856</c:v>
                </c:pt>
                <c:pt idx="63">
                  <c:v>29647</c:v>
                </c:pt>
                <c:pt idx="64">
                  <c:v>29650</c:v>
                </c:pt>
                <c:pt idx="65">
                  <c:v>32952</c:v>
                </c:pt>
                <c:pt idx="66">
                  <c:v>32955</c:v>
                </c:pt>
                <c:pt idx="67">
                  <c:v>33442</c:v>
                </c:pt>
                <c:pt idx="68">
                  <c:v>33457</c:v>
                </c:pt>
                <c:pt idx="69">
                  <c:v>33460</c:v>
                </c:pt>
                <c:pt idx="70">
                  <c:v>33492</c:v>
                </c:pt>
                <c:pt idx="71">
                  <c:v>33988</c:v>
                </c:pt>
                <c:pt idx="72">
                  <c:v>34000</c:v>
                </c:pt>
                <c:pt idx="73">
                  <c:v>34029</c:v>
                </c:pt>
                <c:pt idx="74">
                  <c:v>34032</c:v>
                </c:pt>
                <c:pt idx="75">
                  <c:v>34531</c:v>
                </c:pt>
                <c:pt idx="76">
                  <c:v>34531</c:v>
                </c:pt>
                <c:pt idx="77">
                  <c:v>34584</c:v>
                </c:pt>
                <c:pt idx="78">
                  <c:v>34622</c:v>
                </c:pt>
                <c:pt idx="79">
                  <c:v>35162</c:v>
                </c:pt>
                <c:pt idx="80">
                  <c:v>37744</c:v>
                </c:pt>
                <c:pt idx="81">
                  <c:v>37885</c:v>
                </c:pt>
                <c:pt idx="82">
                  <c:v>40072</c:v>
                </c:pt>
                <c:pt idx="83">
                  <c:v>41167</c:v>
                </c:pt>
                <c:pt idx="84">
                  <c:v>41178</c:v>
                </c:pt>
                <c:pt idx="85">
                  <c:v>41179</c:v>
                </c:pt>
                <c:pt idx="86">
                  <c:v>41270</c:v>
                </c:pt>
                <c:pt idx="87">
                  <c:v>41700</c:v>
                </c:pt>
                <c:pt idx="88">
                  <c:v>42239</c:v>
                </c:pt>
                <c:pt idx="89">
                  <c:v>42385</c:v>
                </c:pt>
                <c:pt idx="90">
                  <c:v>42721</c:v>
                </c:pt>
                <c:pt idx="91">
                  <c:v>42725</c:v>
                </c:pt>
                <c:pt idx="92">
                  <c:v>42758</c:v>
                </c:pt>
                <c:pt idx="93">
                  <c:v>42764</c:v>
                </c:pt>
                <c:pt idx="94">
                  <c:v>42787</c:v>
                </c:pt>
                <c:pt idx="95">
                  <c:v>42852</c:v>
                </c:pt>
                <c:pt idx="96">
                  <c:v>43323</c:v>
                </c:pt>
                <c:pt idx="97">
                  <c:v>43357.5</c:v>
                </c:pt>
                <c:pt idx="98">
                  <c:v>43941.5</c:v>
                </c:pt>
                <c:pt idx="99">
                  <c:v>44009.5</c:v>
                </c:pt>
                <c:pt idx="100">
                  <c:v>44446</c:v>
                </c:pt>
                <c:pt idx="101">
                  <c:v>44477</c:v>
                </c:pt>
                <c:pt idx="102">
                  <c:v>44556</c:v>
                </c:pt>
                <c:pt idx="103">
                  <c:v>44940.5</c:v>
                </c:pt>
                <c:pt idx="104">
                  <c:v>44942</c:v>
                </c:pt>
                <c:pt idx="105">
                  <c:v>44976.5</c:v>
                </c:pt>
                <c:pt idx="106">
                  <c:v>44984</c:v>
                </c:pt>
                <c:pt idx="107">
                  <c:v>45106</c:v>
                </c:pt>
                <c:pt idx="108">
                  <c:v>45633</c:v>
                </c:pt>
                <c:pt idx="109">
                  <c:v>45649</c:v>
                </c:pt>
                <c:pt idx="110">
                  <c:v>46007.5</c:v>
                </c:pt>
                <c:pt idx="111">
                  <c:v>46642</c:v>
                </c:pt>
                <c:pt idx="112">
                  <c:v>47833.5</c:v>
                </c:pt>
                <c:pt idx="113">
                  <c:v>48219</c:v>
                </c:pt>
                <c:pt idx="114">
                  <c:v>48397.5</c:v>
                </c:pt>
                <c:pt idx="115">
                  <c:v>48834</c:v>
                </c:pt>
                <c:pt idx="116">
                  <c:v>49374</c:v>
                </c:pt>
                <c:pt idx="117">
                  <c:v>49619</c:v>
                </c:pt>
                <c:pt idx="118">
                  <c:v>50478</c:v>
                </c:pt>
                <c:pt idx="119">
                  <c:v>52225.5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4E-45A4-BC3F-0BD90A136F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1089</c:v>
                </c:pt>
                <c:pt idx="3">
                  <c:v>1876</c:v>
                </c:pt>
                <c:pt idx="4">
                  <c:v>4470</c:v>
                </c:pt>
                <c:pt idx="5">
                  <c:v>4532</c:v>
                </c:pt>
                <c:pt idx="6">
                  <c:v>4612</c:v>
                </c:pt>
                <c:pt idx="7">
                  <c:v>5010</c:v>
                </c:pt>
                <c:pt idx="8">
                  <c:v>5553</c:v>
                </c:pt>
                <c:pt idx="9">
                  <c:v>5647</c:v>
                </c:pt>
                <c:pt idx="10">
                  <c:v>5650</c:v>
                </c:pt>
                <c:pt idx="11">
                  <c:v>5680</c:v>
                </c:pt>
                <c:pt idx="12">
                  <c:v>5815</c:v>
                </c:pt>
                <c:pt idx="13">
                  <c:v>6255</c:v>
                </c:pt>
                <c:pt idx="14">
                  <c:v>6271.5</c:v>
                </c:pt>
                <c:pt idx="15">
                  <c:v>6405</c:v>
                </c:pt>
                <c:pt idx="16">
                  <c:v>6730</c:v>
                </c:pt>
                <c:pt idx="17">
                  <c:v>6751</c:v>
                </c:pt>
                <c:pt idx="18">
                  <c:v>7311</c:v>
                </c:pt>
                <c:pt idx="19">
                  <c:v>7385</c:v>
                </c:pt>
                <c:pt idx="20">
                  <c:v>7996</c:v>
                </c:pt>
                <c:pt idx="21">
                  <c:v>10029</c:v>
                </c:pt>
                <c:pt idx="22">
                  <c:v>11227</c:v>
                </c:pt>
                <c:pt idx="23">
                  <c:v>11649</c:v>
                </c:pt>
                <c:pt idx="24">
                  <c:v>11908</c:v>
                </c:pt>
                <c:pt idx="25">
                  <c:v>11914</c:v>
                </c:pt>
                <c:pt idx="26">
                  <c:v>11939.5</c:v>
                </c:pt>
                <c:pt idx="27">
                  <c:v>12272</c:v>
                </c:pt>
                <c:pt idx="28">
                  <c:v>12322</c:v>
                </c:pt>
                <c:pt idx="29">
                  <c:v>12366</c:v>
                </c:pt>
                <c:pt idx="30">
                  <c:v>13016.5</c:v>
                </c:pt>
                <c:pt idx="31">
                  <c:v>13520</c:v>
                </c:pt>
                <c:pt idx="32">
                  <c:v>13874</c:v>
                </c:pt>
                <c:pt idx="33">
                  <c:v>14605</c:v>
                </c:pt>
                <c:pt idx="34">
                  <c:v>14649</c:v>
                </c:pt>
                <c:pt idx="35">
                  <c:v>15753</c:v>
                </c:pt>
                <c:pt idx="36">
                  <c:v>15797</c:v>
                </c:pt>
                <c:pt idx="37">
                  <c:v>16833</c:v>
                </c:pt>
                <c:pt idx="38">
                  <c:v>16839</c:v>
                </c:pt>
                <c:pt idx="39">
                  <c:v>17276</c:v>
                </c:pt>
                <c:pt idx="40">
                  <c:v>17907</c:v>
                </c:pt>
                <c:pt idx="41">
                  <c:v>17957</c:v>
                </c:pt>
                <c:pt idx="42">
                  <c:v>17963</c:v>
                </c:pt>
                <c:pt idx="43">
                  <c:v>18825</c:v>
                </c:pt>
                <c:pt idx="44">
                  <c:v>19084</c:v>
                </c:pt>
                <c:pt idx="45">
                  <c:v>19515</c:v>
                </c:pt>
                <c:pt idx="46">
                  <c:v>19574</c:v>
                </c:pt>
                <c:pt idx="47">
                  <c:v>19618</c:v>
                </c:pt>
                <c:pt idx="48">
                  <c:v>19967</c:v>
                </c:pt>
                <c:pt idx="49">
                  <c:v>20504</c:v>
                </c:pt>
                <c:pt idx="50">
                  <c:v>20551</c:v>
                </c:pt>
                <c:pt idx="51">
                  <c:v>20554</c:v>
                </c:pt>
                <c:pt idx="52">
                  <c:v>20557</c:v>
                </c:pt>
                <c:pt idx="53">
                  <c:v>20601</c:v>
                </c:pt>
                <c:pt idx="54">
                  <c:v>21268</c:v>
                </c:pt>
                <c:pt idx="55">
                  <c:v>23472</c:v>
                </c:pt>
                <c:pt idx="56">
                  <c:v>24000</c:v>
                </c:pt>
                <c:pt idx="57">
                  <c:v>24003</c:v>
                </c:pt>
                <c:pt idx="58">
                  <c:v>24006</c:v>
                </c:pt>
                <c:pt idx="59">
                  <c:v>25631</c:v>
                </c:pt>
                <c:pt idx="60">
                  <c:v>25650</c:v>
                </c:pt>
                <c:pt idx="61">
                  <c:v>25738</c:v>
                </c:pt>
                <c:pt idx="62">
                  <c:v>26856</c:v>
                </c:pt>
                <c:pt idx="63">
                  <c:v>29647</c:v>
                </c:pt>
                <c:pt idx="64">
                  <c:v>29650</c:v>
                </c:pt>
                <c:pt idx="65">
                  <c:v>32952</c:v>
                </c:pt>
                <c:pt idx="66">
                  <c:v>32955</c:v>
                </c:pt>
                <c:pt idx="67">
                  <c:v>33442</c:v>
                </c:pt>
                <c:pt idx="68">
                  <c:v>33457</c:v>
                </c:pt>
                <c:pt idx="69">
                  <c:v>33460</c:v>
                </c:pt>
                <c:pt idx="70">
                  <c:v>33492</c:v>
                </c:pt>
                <c:pt idx="71">
                  <c:v>33988</c:v>
                </c:pt>
                <c:pt idx="72">
                  <c:v>34000</c:v>
                </c:pt>
                <c:pt idx="73">
                  <c:v>34029</c:v>
                </c:pt>
                <c:pt idx="74">
                  <c:v>34032</c:v>
                </c:pt>
                <c:pt idx="75">
                  <c:v>34531</c:v>
                </c:pt>
                <c:pt idx="76">
                  <c:v>34531</c:v>
                </c:pt>
                <c:pt idx="77">
                  <c:v>34584</c:v>
                </c:pt>
                <c:pt idx="78">
                  <c:v>34622</c:v>
                </c:pt>
                <c:pt idx="79">
                  <c:v>35162</c:v>
                </c:pt>
                <c:pt idx="80">
                  <c:v>37744</c:v>
                </c:pt>
                <c:pt idx="81">
                  <c:v>37885</c:v>
                </c:pt>
                <c:pt idx="82">
                  <c:v>40072</c:v>
                </c:pt>
                <c:pt idx="83">
                  <c:v>41167</c:v>
                </c:pt>
                <c:pt idx="84">
                  <c:v>41178</c:v>
                </c:pt>
                <c:pt idx="85">
                  <c:v>41179</c:v>
                </c:pt>
                <c:pt idx="86">
                  <c:v>41270</c:v>
                </c:pt>
                <c:pt idx="87">
                  <c:v>41700</c:v>
                </c:pt>
                <c:pt idx="88">
                  <c:v>42239</c:v>
                </c:pt>
                <c:pt idx="89">
                  <c:v>42385</c:v>
                </c:pt>
                <c:pt idx="90">
                  <c:v>42721</c:v>
                </c:pt>
                <c:pt idx="91">
                  <c:v>42725</c:v>
                </c:pt>
                <c:pt idx="92">
                  <c:v>42758</c:v>
                </c:pt>
                <c:pt idx="93">
                  <c:v>42764</c:v>
                </c:pt>
                <c:pt idx="94">
                  <c:v>42787</c:v>
                </c:pt>
                <c:pt idx="95">
                  <c:v>42852</c:v>
                </c:pt>
                <c:pt idx="96">
                  <c:v>43323</c:v>
                </c:pt>
                <c:pt idx="97">
                  <c:v>43357.5</c:v>
                </c:pt>
                <c:pt idx="98">
                  <c:v>43941.5</c:v>
                </c:pt>
                <c:pt idx="99">
                  <c:v>44009.5</c:v>
                </c:pt>
                <c:pt idx="100">
                  <c:v>44446</c:v>
                </c:pt>
                <c:pt idx="101">
                  <c:v>44477</c:v>
                </c:pt>
                <c:pt idx="102">
                  <c:v>44556</c:v>
                </c:pt>
                <c:pt idx="103">
                  <c:v>44940.5</c:v>
                </c:pt>
                <c:pt idx="104">
                  <c:v>44942</c:v>
                </c:pt>
                <c:pt idx="105">
                  <c:v>44976.5</c:v>
                </c:pt>
                <c:pt idx="106">
                  <c:v>44984</c:v>
                </c:pt>
                <c:pt idx="107">
                  <c:v>45106</c:v>
                </c:pt>
                <c:pt idx="108">
                  <c:v>45633</c:v>
                </c:pt>
                <c:pt idx="109">
                  <c:v>45649</c:v>
                </c:pt>
                <c:pt idx="110">
                  <c:v>46007.5</c:v>
                </c:pt>
                <c:pt idx="111">
                  <c:v>46642</c:v>
                </c:pt>
                <c:pt idx="112">
                  <c:v>47833.5</c:v>
                </c:pt>
                <c:pt idx="113">
                  <c:v>48219</c:v>
                </c:pt>
                <c:pt idx="114">
                  <c:v>48397.5</c:v>
                </c:pt>
                <c:pt idx="115">
                  <c:v>48834</c:v>
                </c:pt>
                <c:pt idx="116">
                  <c:v>49374</c:v>
                </c:pt>
                <c:pt idx="117">
                  <c:v>49619</c:v>
                </c:pt>
                <c:pt idx="118">
                  <c:v>50478</c:v>
                </c:pt>
                <c:pt idx="119">
                  <c:v>52225.5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4E-45A4-BC3F-0BD90A136F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1089</c:v>
                </c:pt>
                <c:pt idx="3">
                  <c:v>1876</c:v>
                </c:pt>
                <c:pt idx="4">
                  <c:v>4470</c:v>
                </c:pt>
                <c:pt idx="5">
                  <c:v>4532</c:v>
                </c:pt>
                <c:pt idx="6">
                  <c:v>4612</c:v>
                </c:pt>
                <c:pt idx="7">
                  <c:v>5010</c:v>
                </c:pt>
                <c:pt idx="8">
                  <c:v>5553</c:v>
                </c:pt>
                <c:pt idx="9">
                  <c:v>5647</c:v>
                </c:pt>
                <c:pt idx="10">
                  <c:v>5650</c:v>
                </c:pt>
                <c:pt idx="11">
                  <c:v>5680</c:v>
                </c:pt>
                <c:pt idx="12">
                  <c:v>5815</c:v>
                </c:pt>
                <c:pt idx="13">
                  <c:v>6255</c:v>
                </c:pt>
                <c:pt idx="14">
                  <c:v>6271.5</c:v>
                </c:pt>
                <c:pt idx="15">
                  <c:v>6405</c:v>
                </c:pt>
                <c:pt idx="16">
                  <c:v>6730</c:v>
                </c:pt>
                <c:pt idx="17">
                  <c:v>6751</c:v>
                </c:pt>
                <c:pt idx="18">
                  <c:v>7311</c:v>
                </c:pt>
                <c:pt idx="19">
                  <c:v>7385</c:v>
                </c:pt>
                <c:pt idx="20">
                  <c:v>7996</c:v>
                </c:pt>
                <c:pt idx="21">
                  <c:v>10029</c:v>
                </c:pt>
                <c:pt idx="22">
                  <c:v>11227</c:v>
                </c:pt>
                <c:pt idx="23">
                  <c:v>11649</c:v>
                </c:pt>
                <c:pt idx="24">
                  <c:v>11908</c:v>
                </c:pt>
                <c:pt idx="25">
                  <c:v>11914</c:v>
                </c:pt>
                <c:pt idx="26">
                  <c:v>11939.5</c:v>
                </c:pt>
                <c:pt idx="27">
                  <c:v>12272</c:v>
                </c:pt>
                <c:pt idx="28">
                  <c:v>12322</c:v>
                </c:pt>
                <c:pt idx="29">
                  <c:v>12366</c:v>
                </c:pt>
                <c:pt idx="30">
                  <c:v>13016.5</c:v>
                </c:pt>
                <c:pt idx="31">
                  <c:v>13520</c:v>
                </c:pt>
                <c:pt idx="32">
                  <c:v>13874</c:v>
                </c:pt>
                <c:pt idx="33">
                  <c:v>14605</c:v>
                </c:pt>
                <c:pt idx="34">
                  <c:v>14649</c:v>
                </c:pt>
                <c:pt idx="35">
                  <c:v>15753</c:v>
                </c:pt>
                <c:pt idx="36">
                  <c:v>15797</c:v>
                </c:pt>
                <c:pt idx="37">
                  <c:v>16833</c:v>
                </c:pt>
                <c:pt idx="38">
                  <c:v>16839</c:v>
                </c:pt>
                <c:pt idx="39">
                  <c:v>17276</c:v>
                </c:pt>
                <c:pt idx="40">
                  <c:v>17907</c:v>
                </c:pt>
                <c:pt idx="41">
                  <c:v>17957</c:v>
                </c:pt>
                <c:pt idx="42">
                  <c:v>17963</c:v>
                </c:pt>
                <c:pt idx="43">
                  <c:v>18825</c:v>
                </c:pt>
                <c:pt idx="44">
                  <c:v>19084</c:v>
                </c:pt>
                <c:pt idx="45">
                  <c:v>19515</c:v>
                </c:pt>
                <c:pt idx="46">
                  <c:v>19574</c:v>
                </c:pt>
                <c:pt idx="47">
                  <c:v>19618</c:v>
                </c:pt>
                <c:pt idx="48">
                  <c:v>19967</c:v>
                </c:pt>
                <c:pt idx="49">
                  <c:v>20504</c:v>
                </c:pt>
                <c:pt idx="50">
                  <c:v>20551</c:v>
                </c:pt>
                <c:pt idx="51">
                  <c:v>20554</c:v>
                </c:pt>
                <c:pt idx="52">
                  <c:v>20557</c:v>
                </c:pt>
                <c:pt idx="53">
                  <c:v>20601</c:v>
                </c:pt>
                <c:pt idx="54">
                  <c:v>21268</c:v>
                </c:pt>
                <c:pt idx="55">
                  <c:v>23472</c:v>
                </c:pt>
                <c:pt idx="56">
                  <c:v>24000</c:v>
                </c:pt>
                <c:pt idx="57">
                  <c:v>24003</c:v>
                </c:pt>
                <c:pt idx="58">
                  <c:v>24006</c:v>
                </c:pt>
                <c:pt idx="59">
                  <c:v>25631</c:v>
                </c:pt>
                <c:pt idx="60">
                  <c:v>25650</c:v>
                </c:pt>
                <c:pt idx="61">
                  <c:v>25738</c:v>
                </c:pt>
                <c:pt idx="62">
                  <c:v>26856</c:v>
                </c:pt>
                <c:pt idx="63">
                  <c:v>29647</c:v>
                </c:pt>
                <c:pt idx="64">
                  <c:v>29650</c:v>
                </c:pt>
                <c:pt idx="65">
                  <c:v>32952</c:v>
                </c:pt>
                <c:pt idx="66">
                  <c:v>32955</c:v>
                </c:pt>
                <c:pt idx="67">
                  <c:v>33442</c:v>
                </c:pt>
                <c:pt idx="68">
                  <c:v>33457</c:v>
                </c:pt>
                <c:pt idx="69">
                  <c:v>33460</c:v>
                </c:pt>
                <c:pt idx="70">
                  <c:v>33492</c:v>
                </c:pt>
                <c:pt idx="71">
                  <c:v>33988</c:v>
                </c:pt>
                <c:pt idx="72">
                  <c:v>34000</c:v>
                </c:pt>
                <c:pt idx="73">
                  <c:v>34029</c:v>
                </c:pt>
                <c:pt idx="74">
                  <c:v>34032</c:v>
                </c:pt>
                <c:pt idx="75">
                  <c:v>34531</c:v>
                </c:pt>
                <c:pt idx="76">
                  <c:v>34531</c:v>
                </c:pt>
                <c:pt idx="77">
                  <c:v>34584</c:v>
                </c:pt>
                <c:pt idx="78">
                  <c:v>34622</c:v>
                </c:pt>
                <c:pt idx="79">
                  <c:v>35162</c:v>
                </c:pt>
                <c:pt idx="80">
                  <c:v>37744</c:v>
                </c:pt>
                <c:pt idx="81">
                  <c:v>37885</c:v>
                </c:pt>
                <c:pt idx="82">
                  <c:v>40072</c:v>
                </c:pt>
                <c:pt idx="83">
                  <c:v>41167</c:v>
                </c:pt>
                <c:pt idx="84">
                  <c:v>41178</c:v>
                </c:pt>
                <c:pt idx="85">
                  <c:v>41179</c:v>
                </c:pt>
                <c:pt idx="86">
                  <c:v>41270</c:v>
                </c:pt>
                <c:pt idx="87">
                  <c:v>41700</c:v>
                </c:pt>
                <c:pt idx="88">
                  <c:v>42239</c:v>
                </c:pt>
                <c:pt idx="89">
                  <c:v>42385</c:v>
                </c:pt>
                <c:pt idx="90">
                  <c:v>42721</c:v>
                </c:pt>
                <c:pt idx="91">
                  <c:v>42725</c:v>
                </c:pt>
                <c:pt idx="92">
                  <c:v>42758</c:v>
                </c:pt>
                <c:pt idx="93">
                  <c:v>42764</c:v>
                </c:pt>
                <c:pt idx="94">
                  <c:v>42787</c:v>
                </c:pt>
                <c:pt idx="95">
                  <c:v>42852</c:v>
                </c:pt>
                <c:pt idx="96">
                  <c:v>43323</c:v>
                </c:pt>
                <c:pt idx="97">
                  <c:v>43357.5</c:v>
                </c:pt>
                <c:pt idx="98">
                  <c:v>43941.5</c:v>
                </c:pt>
                <c:pt idx="99">
                  <c:v>44009.5</c:v>
                </c:pt>
                <c:pt idx="100">
                  <c:v>44446</c:v>
                </c:pt>
                <c:pt idx="101">
                  <c:v>44477</c:v>
                </c:pt>
                <c:pt idx="102">
                  <c:v>44556</c:v>
                </c:pt>
                <c:pt idx="103">
                  <c:v>44940.5</c:v>
                </c:pt>
                <c:pt idx="104">
                  <c:v>44942</c:v>
                </c:pt>
                <c:pt idx="105">
                  <c:v>44976.5</c:v>
                </c:pt>
                <c:pt idx="106">
                  <c:v>44984</c:v>
                </c:pt>
                <c:pt idx="107">
                  <c:v>45106</c:v>
                </c:pt>
                <c:pt idx="108">
                  <c:v>45633</c:v>
                </c:pt>
                <c:pt idx="109">
                  <c:v>45649</c:v>
                </c:pt>
                <c:pt idx="110">
                  <c:v>46007.5</c:v>
                </c:pt>
                <c:pt idx="111">
                  <c:v>46642</c:v>
                </c:pt>
                <c:pt idx="112">
                  <c:v>47833.5</c:v>
                </c:pt>
                <c:pt idx="113">
                  <c:v>48219</c:v>
                </c:pt>
                <c:pt idx="114">
                  <c:v>48397.5</c:v>
                </c:pt>
                <c:pt idx="115">
                  <c:v>48834</c:v>
                </c:pt>
                <c:pt idx="116">
                  <c:v>49374</c:v>
                </c:pt>
                <c:pt idx="117">
                  <c:v>49619</c:v>
                </c:pt>
                <c:pt idx="118">
                  <c:v>50478</c:v>
                </c:pt>
                <c:pt idx="119">
                  <c:v>52225.5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3.1942740061931853E-2</c:v>
                </c:pt>
                <c:pt idx="1">
                  <c:v>3.1942740061931853E-2</c:v>
                </c:pt>
                <c:pt idx="2">
                  <c:v>3.120753506101754E-2</c:v>
                </c:pt>
                <c:pt idx="3">
                  <c:v>3.0676216111780105E-2</c:v>
                </c:pt>
                <c:pt idx="4">
                  <c:v>2.8924956449363454E-2</c:v>
                </c:pt>
                <c:pt idx="5">
                  <c:v>2.8883099048025818E-2</c:v>
                </c:pt>
                <c:pt idx="6">
                  <c:v>2.8829089497912738E-2</c:v>
                </c:pt>
                <c:pt idx="7">
                  <c:v>2.8560391986100157E-2</c:v>
                </c:pt>
                <c:pt idx="8">
                  <c:v>2.8193802164707623E-2</c:v>
                </c:pt>
                <c:pt idx="9">
                  <c:v>2.8130340943324752E-2</c:v>
                </c:pt>
                <c:pt idx="10">
                  <c:v>2.8128315585195511E-2</c:v>
                </c:pt>
                <c:pt idx="11">
                  <c:v>2.8108062003903107E-2</c:v>
                </c:pt>
                <c:pt idx="12">
                  <c:v>2.8016920888087282E-2</c:v>
                </c:pt>
                <c:pt idx="13">
                  <c:v>2.7719868362465337E-2</c:v>
                </c:pt>
                <c:pt idx="14">
                  <c:v>2.7708728892754511E-2</c:v>
                </c:pt>
                <c:pt idx="15">
                  <c:v>2.7618600456003308E-2</c:v>
                </c:pt>
                <c:pt idx="16">
                  <c:v>2.7399186658668917E-2</c:v>
                </c:pt>
                <c:pt idx="17">
                  <c:v>2.7385009151764235E-2</c:v>
                </c:pt>
                <c:pt idx="18">
                  <c:v>2.7006942300972669E-2</c:v>
                </c:pt>
                <c:pt idx="19">
                  <c:v>2.6956983467118067E-2</c:v>
                </c:pt>
                <c:pt idx="20">
                  <c:v>2.6544485528129411E-2</c:v>
                </c:pt>
                <c:pt idx="21">
                  <c:v>2.5171967835880743E-2</c:v>
                </c:pt>
                <c:pt idx="22">
                  <c:v>2.4363174822937355E-2</c:v>
                </c:pt>
                <c:pt idx="23">
                  <c:v>2.4078274446090855E-2</c:v>
                </c:pt>
                <c:pt idx="24">
                  <c:v>2.3903418527599751E-2</c:v>
                </c:pt>
                <c:pt idx="25">
                  <c:v>2.3899367811341273E-2</c:v>
                </c:pt>
                <c:pt idx="26">
                  <c:v>2.3882152267242728E-2</c:v>
                </c:pt>
                <c:pt idx="27">
                  <c:v>2.3657675074585237E-2</c:v>
                </c:pt>
                <c:pt idx="28">
                  <c:v>2.362391910576456E-2</c:v>
                </c:pt>
                <c:pt idx="29">
                  <c:v>2.3594213853202366E-2</c:v>
                </c:pt>
                <c:pt idx="30">
                  <c:v>2.3155048698845375E-2</c:v>
                </c:pt>
                <c:pt idx="31">
                  <c:v>2.2815126092821172E-2</c:v>
                </c:pt>
                <c:pt idx="32">
                  <c:v>2.2576133833570787E-2</c:v>
                </c:pt>
                <c:pt idx="33">
                  <c:v>2.2082621569412514E-2</c:v>
                </c:pt>
                <c:pt idx="34">
                  <c:v>2.2052916316850316E-2</c:v>
                </c:pt>
                <c:pt idx="35">
                  <c:v>2.1307584525289802E-2</c:v>
                </c:pt>
                <c:pt idx="36">
                  <c:v>2.1277879272727604E-2</c:v>
                </c:pt>
                <c:pt idx="37">
                  <c:v>2.0578455598763208E-2</c:v>
                </c:pt>
                <c:pt idx="38">
                  <c:v>2.0574404882504727E-2</c:v>
                </c:pt>
                <c:pt idx="39">
                  <c:v>2.0279377715012023E-2</c:v>
                </c:pt>
                <c:pt idx="40">
                  <c:v>1.9853377388495096E-2</c:v>
                </c:pt>
                <c:pt idx="41">
                  <c:v>1.9819621419674423E-2</c:v>
                </c:pt>
                <c:pt idx="42">
                  <c:v>1.9815570703415941E-2</c:v>
                </c:pt>
                <c:pt idx="43">
                  <c:v>1.923361780094749E-2</c:v>
                </c:pt>
                <c:pt idx="44">
                  <c:v>1.9058761882456393E-2</c:v>
                </c:pt>
                <c:pt idx="45">
                  <c:v>1.8767785431222171E-2</c:v>
                </c:pt>
                <c:pt idx="46">
                  <c:v>1.8727953388013772E-2</c:v>
                </c:pt>
                <c:pt idx="47">
                  <c:v>1.8698248135451578E-2</c:v>
                </c:pt>
                <c:pt idx="48">
                  <c:v>1.846263147308326E-2</c:v>
                </c:pt>
                <c:pt idx="49">
                  <c:v>1.8100092367949204E-2</c:v>
                </c:pt>
                <c:pt idx="50">
                  <c:v>1.8068361757257768E-2</c:v>
                </c:pt>
                <c:pt idx="51">
                  <c:v>1.8066336399128531E-2</c:v>
                </c:pt>
                <c:pt idx="52">
                  <c:v>1.806431104099929E-2</c:v>
                </c:pt>
                <c:pt idx="53">
                  <c:v>1.8034605788437096E-2</c:v>
                </c:pt>
                <c:pt idx="54">
                  <c:v>1.7584301164369282E-2</c:v>
                </c:pt>
                <c:pt idx="55">
                  <c:v>1.6096338058753903E-2</c:v>
                </c:pt>
                <c:pt idx="56">
                  <c:v>1.5739875028007569E-2</c:v>
                </c:pt>
                <c:pt idx="57">
                  <c:v>1.5737849669878328E-2</c:v>
                </c:pt>
                <c:pt idx="58">
                  <c:v>1.5735824311749087E-2</c:v>
                </c:pt>
                <c:pt idx="59">
                  <c:v>1.4638755325077132E-2</c:v>
                </c:pt>
                <c:pt idx="60">
                  <c:v>1.4625928056925273E-2</c:v>
                </c:pt>
                <c:pt idx="61">
                  <c:v>1.4566517551800884E-2</c:v>
                </c:pt>
                <c:pt idx="62">
                  <c:v>1.381173408897058E-2</c:v>
                </c:pt>
                <c:pt idx="63">
                  <c:v>1.1927475909400468E-2</c:v>
                </c:pt>
                <c:pt idx="64">
                  <c:v>1.1925450551271227E-2</c:v>
                </c:pt>
                <c:pt idx="65">
                  <c:v>9.696206370353809E-3</c:v>
                </c:pt>
                <c:pt idx="66">
                  <c:v>9.6941810122245717E-3</c:v>
                </c:pt>
                <c:pt idx="67">
                  <c:v>9.3653978759111883E-3</c:v>
                </c:pt>
                <c:pt idx="68">
                  <c:v>9.3552710852649879E-3</c:v>
                </c:pt>
                <c:pt idx="69">
                  <c:v>9.3532457271357471E-3</c:v>
                </c:pt>
                <c:pt idx="70">
                  <c:v>9.3316419070905154E-3</c:v>
                </c:pt>
                <c:pt idx="71">
                  <c:v>8.9967826963894132E-3</c:v>
                </c:pt>
                <c:pt idx="72">
                  <c:v>8.98868126387245E-3</c:v>
                </c:pt>
                <c:pt idx="73">
                  <c:v>8.9691028019564592E-3</c:v>
                </c:pt>
                <c:pt idx="74">
                  <c:v>8.9670774438272184E-3</c:v>
                </c:pt>
                <c:pt idx="75">
                  <c:v>8.6301928749968754E-3</c:v>
                </c:pt>
                <c:pt idx="76">
                  <c:v>8.6301928749968754E-3</c:v>
                </c:pt>
                <c:pt idx="77">
                  <c:v>8.5944115480469582E-3</c:v>
                </c:pt>
                <c:pt idx="78">
                  <c:v>8.568757011743245E-3</c:v>
                </c:pt>
                <c:pt idx="79">
                  <c:v>8.204192548479948E-3</c:v>
                </c:pt>
                <c:pt idx="80">
                  <c:v>6.4610343185802603E-3</c:v>
                </c:pt>
                <c:pt idx="81">
                  <c:v>6.3658424865059571E-3</c:v>
                </c:pt>
                <c:pt idx="82">
                  <c:v>4.8893564102896053E-3</c:v>
                </c:pt>
                <c:pt idx="83">
                  <c:v>4.1501006931168108E-3</c:v>
                </c:pt>
                <c:pt idx="84">
                  <c:v>4.1426743799762612E-3</c:v>
                </c:pt>
                <c:pt idx="85">
                  <c:v>4.1419992605998476E-3</c:v>
                </c:pt>
                <c:pt idx="86">
                  <c:v>4.0805633973462208E-3</c:v>
                </c:pt>
                <c:pt idx="87">
                  <c:v>3.7902620654884089E-3</c:v>
                </c:pt>
                <c:pt idx="88">
                  <c:v>3.4263727216015255E-3</c:v>
                </c:pt>
                <c:pt idx="89">
                  <c:v>3.3278052926451543E-3</c:v>
                </c:pt>
                <c:pt idx="90">
                  <c:v>3.1009651821702136E-3</c:v>
                </c:pt>
                <c:pt idx="91">
                  <c:v>3.0982647046645592E-3</c:v>
                </c:pt>
                <c:pt idx="92">
                  <c:v>3.075985765242914E-3</c:v>
                </c:pt>
                <c:pt idx="93">
                  <c:v>3.0719350489844324E-3</c:v>
                </c:pt>
                <c:pt idx="94">
                  <c:v>3.0564073033269232E-3</c:v>
                </c:pt>
                <c:pt idx="95">
                  <c:v>3.0125245438600429E-3</c:v>
                </c:pt>
                <c:pt idx="96">
                  <c:v>2.6945433175692805E-3</c:v>
                </c:pt>
                <c:pt idx="97">
                  <c:v>2.6712516990830132E-3</c:v>
                </c:pt>
                <c:pt idx="98">
                  <c:v>2.2769819832575214E-3</c:v>
                </c:pt>
                <c:pt idx="99">
                  <c:v>2.2310738656614038E-3</c:v>
                </c:pt>
                <c:pt idx="100">
                  <c:v>1.9363842578569053E-3</c:v>
                </c:pt>
                <c:pt idx="101">
                  <c:v>1.9154555571880873E-3</c:v>
                </c:pt>
                <c:pt idx="102">
                  <c:v>1.8621211264514201E-3</c:v>
                </c:pt>
                <c:pt idx="103">
                  <c:v>1.6025377262204252E-3</c:v>
                </c:pt>
                <c:pt idx="104">
                  <c:v>1.601525047155803E-3</c:v>
                </c:pt>
                <c:pt idx="105">
                  <c:v>1.5782334286695392E-3</c:v>
                </c:pt>
                <c:pt idx="106">
                  <c:v>1.5731700333464355E-3</c:v>
                </c:pt>
                <c:pt idx="107">
                  <c:v>1.4908054694239871E-3</c:v>
                </c:pt>
                <c:pt idx="108">
                  <c:v>1.1350175580540668E-3</c:v>
                </c:pt>
                <c:pt idx="109">
                  <c:v>1.1242156480314493E-3</c:v>
                </c:pt>
                <c:pt idx="110">
                  <c:v>8.8218535158720787E-4</c:v>
                </c:pt>
                <c:pt idx="111">
                  <c:v>4.5382210725283118E-4</c:v>
                </c:pt>
                <c:pt idx="112">
                  <c:v>-3.5058262974386328E-4</c:v>
                </c:pt>
                <c:pt idx="113">
                  <c:v>-6.1084114935127526E-4</c:v>
                </c:pt>
                <c:pt idx="114">
                  <c:v>-7.3134995804108316E-4</c:v>
                </c:pt>
                <c:pt idx="115">
                  <c:v>-1.0260395658455851E-3</c:v>
                </c:pt>
                <c:pt idx="116">
                  <c:v>-1.3906040291088786E-3</c:v>
                </c:pt>
                <c:pt idx="117">
                  <c:v>-1.5560082763301925E-3</c:v>
                </c:pt>
                <c:pt idx="118">
                  <c:v>-2.135935820669399E-3</c:v>
                </c:pt>
                <c:pt idx="119">
                  <c:v>-3.3157069309520115E-3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4E-45A4-BC3F-0BD90A136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624144"/>
        <c:axId val="1"/>
      </c:scatterChart>
      <c:valAx>
        <c:axId val="64962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521575984990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993619199359607E-2"/>
              <c:y val="0.37645759797266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9624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5984990619137"/>
          <c:y val="0.92024539877300615"/>
          <c:w val="0.7842401500938086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0</xdr:row>
      <xdr:rowOff>9526</xdr:rowOff>
    </xdr:from>
    <xdr:to>
      <xdr:col>17</xdr:col>
      <xdr:colOff>457199</xdr:colOff>
      <xdr:row>18</xdr:row>
      <xdr:rowOff>19051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3219AD2B-A28D-8149-DF34-4302A565E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628651</xdr:colOff>
      <xdr:row>0</xdr:row>
      <xdr:rowOff>0</xdr:rowOff>
    </xdr:from>
    <xdr:to>
      <xdr:col>27</xdr:col>
      <xdr:colOff>266701</xdr:colOff>
      <xdr:row>17</xdr:row>
      <xdr:rowOff>142875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C404B0E-BB27-8D7E-1143-261A133BC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493" TargetMode="External"/><Relationship Id="rId13" Type="http://schemas.openxmlformats.org/officeDocument/2006/relationships/hyperlink" Target="http://vsolj.cetus-net.org/no44.pdf" TargetMode="External"/><Relationship Id="rId18" Type="http://schemas.openxmlformats.org/officeDocument/2006/relationships/hyperlink" Target="http://www.bav-astro.de/sfs/BAVM_link.php?BAVMnr=183" TargetMode="External"/><Relationship Id="rId26" Type="http://schemas.openxmlformats.org/officeDocument/2006/relationships/hyperlink" Target="http://www.konkoly.hu/cgi-bin/IBVS?5920" TargetMode="External"/><Relationship Id="rId3" Type="http://schemas.openxmlformats.org/officeDocument/2006/relationships/hyperlink" Target="http://www.konkoly.hu/cgi-bin/IBVS?4097" TargetMode="External"/><Relationship Id="rId21" Type="http://schemas.openxmlformats.org/officeDocument/2006/relationships/hyperlink" Target="http://vsolj.cetus-net.org/no48.pdf" TargetMode="External"/><Relationship Id="rId7" Type="http://schemas.openxmlformats.org/officeDocument/2006/relationships/hyperlink" Target="http://www.konkoly.hu/cgi-bin/IBVS?5676" TargetMode="External"/><Relationship Id="rId12" Type="http://schemas.openxmlformats.org/officeDocument/2006/relationships/hyperlink" Target="http://www.konkoly.hu/cgi-bin/IBVS?5741" TargetMode="External"/><Relationship Id="rId17" Type="http://schemas.openxmlformats.org/officeDocument/2006/relationships/hyperlink" Target="http://www.konkoly.hu/cgi-bin/IBVS?5760" TargetMode="External"/><Relationship Id="rId25" Type="http://schemas.openxmlformats.org/officeDocument/2006/relationships/hyperlink" Target="http://vsolj.cetus-net.org/vsoljno50.pdf" TargetMode="External"/><Relationship Id="rId33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4097" TargetMode="External"/><Relationship Id="rId16" Type="http://schemas.openxmlformats.org/officeDocument/2006/relationships/hyperlink" Target="http://www.bav-astro.de/sfs/BAVM_link.php?BAVMnr=186" TargetMode="External"/><Relationship Id="rId20" Type="http://schemas.openxmlformats.org/officeDocument/2006/relationships/hyperlink" Target="http://var.astro.cz/oejv/issues/oejv0094.pdf" TargetMode="External"/><Relationship Id="rId29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bav-astro.de/sfs/BAVM_link.php?BAVMnr=52" TargetMode="External"/><Relationship Id="rId6" Type="http://schemas.openxmlformats.org/officeDocument/2006/relationships/hyperlink" Target="http://www.konkoly.hu/cgi-bin/IBVS?5502" TargetMode="External"/><Relationship Id="rId11" Type="http://schemas.openxmlformats.org/officeDocument/2006/relationships/hyperlink" Target="http://www.konkoly.hu/cgi-bin/IBVS?5677" TargetMode="External"/><Relationship Id="rId24" Type="http://schemas.openxmlformats.org/officeDocument/2006/relationships/hyperlink" Target="http://vsolj.cetus-net.org/vsoljno50.pdf" TargetMode="External"/><Relationship Id="rId32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konkoly.hu/cgi-bin/IBVS?5741" TargetMode="External"/><Relationship Id="rId23" Type="http://schemas.openxmlformats.org/officeDocument/2006/relationships/hyperlink" Target="http://www.konkoly.hu/cgi-bin/IBVS?5894" TargetMode="External"/><Relationship Id="rId28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konkoly.hu/cgi-bin/IBVS?5741" TargetMode="External"/><Relationship Id="rId19" Type="http://schemas.openxmlformats.org/officeDocument/2006/relationships/hyperlink" Target="http://www.bav-astro.de/sfs/BAVM_link.php?BAVMnr=201" TargetMode="External"/><Relationship Id="rId31" Type="http://schemas.openxmlformats.org/officeDocument/2006/relationships/hyperlink" Target="http://var.astro.cz/oejv/issues/oejv0142.pdf" TargetMode="External"/><Relationship Id="rId4" Type="http://schemas.openxmlformats.org/officeDocument/2006/relationships/hyperlink" Target="http://www.bav-astro.de/sfs/BAVM_link.php?BAVMnr=152" TargetMode="External"/><Relationship Id="rId9" Type="http://schemas.openxmlformats.org/officeDocument/2006/relationships/hyperlink" Target="http://vsolj.cetus-net.org/no43.pdf" TargetMode="External"/><Relationship Id="rId14" Type="http://schemas.openxmlformats.org/officeDocument/2006/relationships/hyperlink" Target="http://vsolj.cetus-net.org/no44.pdf" TargetMode="External"/><Relationship Id="rId22" Type="http://schemas.openxmlformats.org/officeDocument/2006/relationships/hyperlink" Target="http://www.bav-astro.de/sfs/BAVM_link.php?BAVMnr=209" TargetMode="External"/><Relationship Id="rId27" Type="http://schemas.openxmlformats.org/officeDocument/2006/relationships/hyperlink" Target="http://www.konkoly.hu/cgi-bin/IBVS?5929" TargetMode="External"/><Relationship Id="rId30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41"/>
  <sheetViews>
    <sheetView tabSelected="1" workbookViewId="0">
      <pane xSplit="14" ySplit="22" topLeftCell="O119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65</v>
      </c>
    </row>
    <row r="2" spans="1:6" x14ac:dyDescent="0.2">
      <c r="A2" t="s">
        <v>27</v>
      </c>
      <c r="B2" s="16" t="s">
        <v>37</v>
      </c>
    </row>
    <row r="4" spans="1:6" ht="14.25" thickTop="1" thickBot="1" x14ac:dyDescent="0.25">
      <c r="A4" s="6" t="s">
        <v>3</v>
      </c>
      <c r="C4" s="3">
        <v>25506.62</v>
      </c>
      <c r="D4" s="4">
        <v>0.65928399999999998</v>
      </c>
    </row>
    <row r="5" spans="1:6" ht="13.5" thickTop="1" x14ac:dyDescent="0.2">
      <c r="A5" s="23" t="s">
        <v>41</v>
      </c>
      <c r="B5" s="24"/>
      <c r="C5" s="25">
        <v>-9.5</v>
      </c>
      <c r="D5" s="24" t="s">
        <v>42</v>
      </c>
    </row>
    <row r="6" spans="1:6" x14ac:dyDescent="0.2">
      <c r="A6" s="6" t="s">
        <v>4</v>
      </c>
    </row>
    <row r="7" spans="1:6" x14ac:dyDescent="0.2">
      <c r="A7" t="s">
        <v>5</v>
      </c>
      <c r="C7">
        <f>+C4</f>
        <v>25506.62</v>
      </c>
    </row>
    <row r="8" spans="1:6" x14ac:dyDescent="0.2">
      <c r="A8" t="s">
        <v>6</v>
      </c>
      <c r="C8">
        <f>+D4</f>
        <v>0.65928399999999998</v>
      </c>
    </row>
    <row r="9" spans="1:6" x14ac:dyDescent="0.2">
      <c r="A9" s="43" t="s">
        <v>51</v>
      </c>
      <c r="B9" s="44">
        <v>103</v>
      </c>
      <c r="C9" s="41" t="str">
        <f>"F"&amp;B9</f>
        <v>F103</v>
      </c>
      <c r="D9" s="42" t="str">
        <f>"G"&amp;B9</f>
        <v>G103</v>
      </c>
    </row>
    <row r="10" spans="1:6" ht="13.5" thickBot="1" x14ac:dyDescent="0.25">
      <c r="A10" s="24"/>
      <c r="B10" s="24"/>
      <c r="C10" s="5" t="s">
        <v>23</v>
      </c>
      <c r="D10" s="5" t="s">
        <v>24</v>
      </c>
      <c r="E10" s="24"/>
    </row>
    <row r="11" spans="1:6" x14ac:dyDescent="0.2">
      <c r="A11" s="24" t="s">
        <v>19</v>
      </c>
      <c r="B11" s="24"/>
      <c r="C11" s="40">
        <f ca="1">INTERCEPT(INDIRECT($D$9):G991,INDIRECT($C$9):F991)</f>
        <v>3.1942740061931853E-2</v>
      </c>
      <c r="D11" s="26"/>
      <c r="E11" s="24"/>
    </row>
    <row r="12" spans="1:6" x14ac:dyDescent="0.2">
      <c r="A12" s="24" t="s">
        <v>20</v>
      </c>
      <c r="B12" s="24"/>
      <c r="C12" s="40">
        <f ca="1">SLOPE(INDIRECT($D$9):G991,INDIRECT($C$9):F991)</f>
        <v>-6.7511937641351184E-7</v>
      </c>
      <c r="D12" s="26"/>
      <c r="E12" s="24"/>
    </row>
    <row r="13" spans="1:6" x14ac:dyDescent="0.2">
      <c r="A13" s="24" t="s">
        <v>22</v>
      </c>
      <c r="B13" s="24"/>
      <c r="C13" s="26" t="s">
        <v>17</v>
      </c>
    </row>
    <row r="14" spans="1:6" x14ac:dyDescent="0.2">
      <c r="A14" s="24"/>
      <c r="B14" s="24"/>
      <c r="C14" s="24"/>
    </row>
    <row r="15" spans="1:6" x14ac:dyDescent="0.2">
      <c r="A15" s="27" t="s">
        <v>21</v>
      </c>
      <c r="B15" s="24"/>
      <c r="C15" s="28">
        <f ca="1">(C7+C11)+(C8+C12)*INT(MAX(F21:F3532))</f>
        <v>59937.723584630628</v>
      </c>
      <c r="E15" s="29" t="s">
        <v>57</v>
      </c>
      <c r="F15" s="25">
        <v>1</v>
      </c>
    </row>
    <row r="16" spans="1:6" x14ac:dyDescent="0.2">
      <c r="A16" s="31" t="s">
        <v>7</v>
      </c>
      <c r="B16" s="24"/>
      <c r="C16" s="32">
        <f ca="1">+C8+C12</f>
        <v>0.65928332488062358</v>
      </c>
      <c r="E16" s="29" t="s">
        <v>43</v>
      </c>
      <c r="F16" s="30">
        <f ca="1">NOW()+15018.5+$C$5/24</f>
        <v>60368.831359027776</v>
      </c>
    </row>
    <row r="17" spans="1:21" ht="13.5" thickBot="1" x14ac:dyDescent="0.25">
      <c r="A17" s="29" t="s">
        <v>39</v>
      </c>
      <c r="B17" s="24"/>
      <c r="C17" s="24">
        <f>COUNT(C21:C2190)</f>
        <v>120</v>
      </c>
      <c r="E17" s="29" t="s">
        <v>58</v>
      </c>
      <c r="F17" s="30">
        <f ca="1">ROUND(2*(F16-$C$7)/$C$8,0)/2+F15</f>
        <v>52880</v>
      </c>
    </row>
    <row r="18" spans="1:21" ht="14.25" thickTop="1" thickBot="1" x14ac:dyDescent="0.25">
      <c r="A18" s="31" t="s">
        <v>8</v>
      </c>
      <c r="B18" s="24"/>
      <c r="C18" s="34">
        <f ca="1">+C15</f>
        <v>59937.723584630628</v>
      </c>
      <c r="D18" s="35">
        <f ca="1">+C16</f>
        <v>0.65928332488062358</v>
      </c>
      <c r="E18" s="29" t="s">
        <v>44</v>
      </c>
      <c r="F18" s="42">
        <f ca="1">ROUND(2*(F16-$C$15)/$C$16,0)/2+F15</f>
        <v>655</v>
      </c>
    </row>
    <row r="19" spans="1:21" ht="13.5" thickTop="1" x14ac:dyDescent="0.2">
      <c r="E19" s="29" t="s">
        <v>45</v>
      </c>
      <c r="F19" s="33">
        <f ca="1">+$C$15+$C$16*F18-15018.5-$C$5/24</f>
        <v>45351.44999576077</v>
      </c>
    </row>
    <row r="20" spans="1:21" ht="13.5" thickBot="1" x14ac:dyDescent="0.25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74</v>
      </c>
      <c r="I20" s="8" t="s">
        <v>77</v>
      </c>
      <c r="J20" s="8" t="s">
        <v>71</v>
      </c>
      <c r="K20" s="8" t="s">
        <v>69</v>
      </c>
      <c r="L20" s="8" t="s">
        <v>28</v>
      </c>
      <c r="M20" s="8" t="s">
        <v>29</v>
      </c>
      <c r="N20" s="8" t="s">
        <v>30</v>
      </c>
      <c r="O20" s="8" t="s">
        <v>26</v>
      </c>
      <c r="P20" s="7" t="s">
        <v>25</v>
      </c>
      <c r="Q20" s="5" t="s">
        <v>18</v>
      </c>
      <c r="U20" t="s">
        <v>495</v>
      </c>
    </row>
    <row r="21" spans="1:21" x14ac:dyDescent="0.2">
      <c r="A21" t="s">
        <v>15</v>
      </c>
      <c r="C21" s="19">
        <v>25506.62</v>
      </c>
      <c r="D21" s="19" t="s">
        <v>17</v>
      </c>
      <c r="E21">
        <f t="shared" ref="E21:E52" si="0">+(C21-C$7)/C$8</f>
        <v>0</v>
      </c>
      <c r="F21">
        <f t="shared" ref="F21:F52" si="1">ROUND(2*E21,0)/2</f>
        <v>0</v>
      </c>
      <c r="G21">
        <v>0</v>
      </c>
      <c r="H21">
        <v>0</v>
      </c>
      <c r="O21">
        <f t="shared" ref="O21:O52" ca="1" si="2">+C$11+C$12*F21</f>
        <v>3.1942740061931853E-2</v>
      </c>
      <c r="Q21" s="2">
        <f t="shared" ref="Q21:Q52" si="3">+C21-15018.5</f>
        <v>10488.119999999999</v>
      </c>
    </row>
    <row r="22" spans="1:21" x14ac:dyDescent="0.2">
      <c r="A22" s="61" t="s">
        <v>85</v>
      </c>
      <c r="B22" s="63" t="s">
        <v>35</v>
      </c>
      <c r="C22" s="62">
        <v>25506.624</v>
      </c>
      <c r="D22" s="19"/>
      <c r="E22">
        <f t="shared" si="0"/>
        <v>6.0671880415949838E-3</v>
      </c>
      <c r="F22">
        <f t="shared" si="1"/>
        <v>0</v>
      </c>
      <c r="G22">
        <f t="shared" ref="G22:G53" si="4">+C22-(C$7+F22*C$8)</f>
        <v>4.0000000008149073E-3</v>
      </c>
      <c r="H22">
        <f t="shared" ref="H22:H53" si="5">G22</f>
        <v>4.0000000008149073E-3</v>
      </c>
      <c r="O22">
        <f t="shared" ca="1" si="2"/>
        <v>3.1942740061931853E-2</v>
      </c>
      <c r="Q22" s="2">
        <f t="shared" si="3"/>
        <v>10488.124</v>
      </c>
    </row>
    <row r="23" spans="1:21" x14ac:dyDescent="0.2">
      <c r="A23" s="61" t="s">
        <v>85</v>
      </c>
      <c r="B23" s="63" t="s">
        <v>35</v>
      </c>
      <c r="C23" s="62">
        <v>26224.582999999999</v>
      </c>
      <c r="D23" s="19"/>
      <c r="E23">
        <f t="shared" si="0"/>
        <v>1089.0041317550551</v>
      </c>
      <c r="F23">
        <f t="shared" si="1"/>
        <v>1089</v>
      </c>
      <c r="G23">
        <f t="shared" si="4"/>
        <v>2.723999998124782E-3</v>
      </c>
      <c r="H23">
        <f t="shared" si="5"/>
        <v>2.723999998124782E-3</v>
      </c>
      <c r="O23">
        <f t="shared" ca="1" si="2"/>
        <v>3.120753506101754E-2</v>
      </c>
      <c r="Q23" s="2">
        <f t="shared" si="3"/>
        <v>11206.082999999999</v>
      </c>
    </row>
    <row r="24" spans="1:21" x14ac:dyDescent="0.2">
      <c r="A24" s="61" t="s">
        <v>85</v>
      </c>
      <c r="B24" s="63" t="s">
        <v>35</v>
      </c>
      <c r="C24" s="62">
        <v>26743.424999999999</v>
      </c>
      <c r="D24" s="19"/>
      <c r="E24">
        <f t="shared" si="0"/>
        <v>1875.9821260640335</v>
      </c>
      <c r="F24">
        <f t="shared" si="1"/>
        <v>1876</v>
      </c>
      <c r="G24">
        <f t="shared" si="4"/>
        <v>-1.1783999998442596E-2</v>
      </c>
      <c r="H24">
        <f t="shared" si="5"/>
        <v>-1.1783999998442596E-2</v>
      </c>
      <c r="O24">
        <f t="shared" ca="1" si="2"/>
        <v>3.0676216111780105E-2</v>
      </c>
      <c r="Q24" s="2">
        <f t="shared" si="3"/>
        <v>11724.924999999999</v>
      </c>
    </row>
    <row r="25" spans="1:21" x14ac:dyDescent="0.2">
      <c r="A25" s="61" t="s">
        <v>96</v>
      </c>
      <c r="B25" s="63" t="s">
        <v>35</v>
      </c>
      <c r="C25" s="62">
        <v>28453.629000000001</v>
      </c>
      <c r="D25" s="19"/>
      <c r="E25">
        <f t="shared" si="0"/>
        <v>4470.0144399075389</v>
      </c>
      <c r="F25">
        <f t="shared" si="1"/>
        <v>4470</v>
      </c>
      <c r="G25">
        <f t="shared" si="4"/>
        <v>9.5200000032491516E-3</v>
      </c>
      <c r="H25">
        <f t="shared" si="5"/>
        <v>9.5200000032491516E-3</v>
      </c>
      <c r="O25">
        <f t="shared" ca="1" si="2"/>
        <v>2.8924956449363454E-2</v>
      </c>
      <c r="Q25" s="2">
        <f t="shared" si="3"/>
        <v>13435.129000000001</v>
      </c>
    </row>
    <row r="26" spans="1:21" x14ac:dyDescent="0.2">
      <c r="A26" s="61" t="s">
        <v>96</v>
      </c>
      <c r="B26" s="63" t="s">
        <v>35</v>
      </c>
      <c r="C26" s="62">
        <v>28494.467000000001</v>
      </c>
      <c r="D26" s="19"/>
      <c r="E26">
        <f t="shared" si="0"/>
        <v>4531.9573962055829</v>
      </c>
      <c r="F26">
        <f t="shared" si="1"/>
        <v>4532</v>
      </c>
      <c r="G26">
        <f t="shared" si="4"/>
        <v>-2.8087999999115709E-2</v>
      </c>
      <c r="H26">
        <f t="shared" si="5"/>
        <v>-2.8087999999115709E-2</v>
      </c>
      <c r="O26">
        <f t="shared" ca="1" si="2"/>
        <v>2.8883099048025818E-2</v>
      </c>
      <c r="Q26" s="2">
        <f t="shared" si="3"/>
        <v>13475.967000000001</v>
      </c>
    </row>
    <row r="27" spans="1:21" x14ac:dyDescent="0.2">
      <c r="A27" s="61" t="s">
        <v>96</v>
      </c>
      <c r="B27" s="63" t="s">
        <v>35</v>
      </c>
      <c r="C27" s="62">
        <v>28547.276000000002</v>
      </c>
      <c r="D27" s="19"/>
      <c r="E27">
        <f t="shared" si="0"/>
        <v>4612.0579295114139</v>
      </c>
      <c r="F27">
        <f t="shared" si="1"/>
        <v>4612</v>
      </c>
      <c r="G27">
        <f t="shared" si="4"/>
        <v>3.8192000003618887E-2</v>
      </c>
      <c r="H27">
        <f t="shared" si="5"/>
        <v>3.8192000003618887E-2</v>
      </c>
      <c r="O27">
        <f t="shared" ca="1" si="2"/>
        <v>2.8829089497912738E-2</v>
      </c>
      <c r="Q27" s="2">
        <f t="shared" si="3"/>
        <v>13528.776000000002</v>
      </c>
    </row>
    <row r="28" spans="1:21" x14ac:dyDescent="0.2">
      <c r="A28" s="61" t="s">
        <v>96</v>
      </c>
      <c r="B28" s="63" t="s">
        <v>35</v>
      </c>
      <c r="C28" s="62">
        <v>28809.597000000002</v>
      </c>
      <c r="D28" s="19"/>
      <c r="E28">
        <f t="shared" si="0"/>
        <v>5009.9456379951625</v>
      </c>
      <c r="F28">
        <f t="shared" si="1"/>
        <v>5010</v>
      </c>
      <c r="G28">
        <f t="shared" si="4"/>
        <v>-3.583999999682419E-2</v>
      </c>
      <c r="H28">
        <f t="shared" si="5"/>
        <v>-3.583999999682419E-2</v>
      </c>
      <c r="O28">
        <f t="shared" ca="1" si="2"/>
        <v>2.8560391986100157E-2</v>
      </c>
      <c r="Q28" s="2">
        <f t="shared" si="3"/>
        <v>13791.097000000002</v>
      </c>
    </row>
    <row r="29" spans="1:21" x14ac:dyDescent="0.2">
      <c r="A29" s="61" t="s">
        <v>96</v>
      </c>
      <c r="B29" s="63" t="s">
        <v>35</v>
      </c>
      <c r="C29" s="62">
        <v>29167.598000000002</v>
      </c>
      <c r="D29" s="19"/>
      <c r="E29">
        <f t="shared" si="0"/>
        <v>5552.9604844042979</v>
      </c>
      <c r="F29">
        <f t="shared" si="1"/>
        <v>5553</v>
      </c>
      <c r="G29">
        <f t="shared" si="4"/>
        <v>-2.6051999997434905E-2</v>
      </c>
      <c r="H29">
        <f t="shared" si="5"/>
        <v>-2.6051999997434905E-2</v>
      </c>
      <c r="O29">
        <f t="shared" ca="1" si="2"/>
        <v>2.8193802164707623E-2</v>
      </c>
      <c r="Q29" s="2">
        <f t="shared" si="3"/>
        <v>14149.098000000002</v>
      </c>
    </row>
    <row r="30" spans="1:21" x14ac:dyDescent="0.2">
      <c r="A30" s="61" t="s">
        <v>96</v>
      </c>
      <c r="B30" s="63" t="s">
        <v>35</v>
      </c>
      <c r="C30" s="62">
        <v>29229.566999999999</v>
      </c>
      <c r="D30" s="19"/>
      <c r="E30">
        <f t="shared" si="0"/>
        <v>5646.9548783225446</v>
      </c>
      <c r="F30">
        <f t="shared" si="1"/>
        <v>5647</v>
      </c>
      <c r="G30">
        <f t="shared" si="4"/>
        <v>-2.9748000000836328E-2</v>
      </c>
      <c r="H30">
        <f t="shared" si="5"/>
        <v>-2.9748000000836328E-2</v>
      </c>
      <c r="O30">
        <f t="shared" ca="1" si="2"/>
        <v>2.8130340943324752E-2</v>
      </c>
      <c r="Q30" s="2">
        <f t="shared" si="3"/>
        <v>14211.066999999999</v>
      </c>
    </row>
    <row r="31" spans="1:21" x14ac:dyDescent="0.2">
      <c r="A31" s="61" t="s">
        <v>96</v>
      </c>
      <c r="B31" s="63" t="s">
        <v>35</v>
      </c>
      <c r="C31" s="62">
        <v>29231.59</v>
      </c>
      <c r="D31" s="19"/>
      <c r="E31">
        <f t="shared" si="0"/>
        <v>5650.0233586739569</v>
      </c>
      <c r="F31">
        <f t="shared" si="1"/>
        <v>5650</v>
      </c>
      <c r="G31">
        <f t="shared" si="4"/>
        <v>1.540000000022701E-2</v>
      </c>
      <c r="H31">
        <f t="shared" si="5"/>
        <v>1.540000000022701E-2</v>
      </c>
      <c r="O31">
        <f t="shared" ca="1" si="2"/>
        <v>2.8128315585195511E-2</v>
      </c>
      <c r="Q31" s="2">
        <f t="shared" si="3"/>
        <v>14213.09</v>
      </c>
    </row>
    <row r="32" spans="1:21" x14ac:dyDescent="0.2">
      <c r="A32" s="61" t="s">
        <v>96</v>
      </c>
      <c r="B32" s="63" t="s">
        <v>35</v>
      </c>
      <c r="C32" s="62">
        <v>29251.35</v>
      </c>
      <c r="D32" s="19"/>
      <c r="E32">
        <f t="shared" si="0"/>
        <v>5679.9952675933282</v>
      </c>
      <c r="F32">
        <f t="shared" si="1"/>
        <v>5680</v>
      </c>
      <c r="G32">
        <f t="shared" si="4"/>
        <v>-3.1200000012177043E-3</v>
      </c>
      <c r="H32">
        <f t="shared" si="5"/>
        <v>-3.1200000012177043E-3</v>
      </c>
      <c r="O32">
        <f t="shared" ca="1" si="2"/>
        <v>2.8108062003903107E-2</v>
      </c>
      <c r="Q32" s="2">
        <f t="shared" si="3"/>
        <v>14232.849999999999</v>
      </c>
    </row>
    <row r="33" spans="1:17" x14ac:dyDescent="0.2">
      <c r="A33" s="61" t="s">
        <v>96</v>
      </c>
      <c r="B33" s="63" t="s">
        <v>35</v>
      </c>
      <c r="C33" s="62">
        <v>29340.353999999999</v>
      </c>
      <c r="D33" s="19"/>
      <c r="E33">
        <f t="shared" si="0"/>
        <v>5814.996268679356</v>
      </c>
      <c r="F33">
        <f t="shared" si="1"/>
        <v>5815</v>
      </c>
      <c r="G33">
        <f t="shared" si="4"/>
        <v>-2.4599999997008126E-3</v>
      </c>
      <c r="H33">
        <f t="shared" si="5"/>
        <v>-2.4599999997008126E-3</v>
      </c>
      <c r="O33">
        <f t="shared" ca="1" si="2"/>
        <v>2.8016920888087282E-2</v>
      </c>
      <c r="Q33" s="2">
        <f t="shared" si="3"/>
        <v>14321.853999999999</v>
      </c>
    </row>
    <row r="34" spans="1:17" x14ac:dyDescent="0.2">
      <c r="A34" s="61" t="s">
        <v>96</v>
      </c>
      <c r="B34" s="63" t="s">
        <v>35</v>
      </c>
      <c r="C34" s="62">
        <v>29630.469000000001</v>
      </c>
      <c r="D34" s="19"/>
      <c r="E34">
        <f t="shared" si="0"/>
        <v>6255.0418332615418</v>
      </c>
      <c r="F34">
        <f t="shared" si="1"/>
        <v>6255</v>
      </c>
      <c r="G34">
        <f t="shared" si="4"/>
        <v>2.7580000001762528E-2</v>
      </c>
      <c r="H34">
        <f t="shared" si="5"/>
        <v>2.7580000001762528E-2</v>
      </c>
      <c r="O34">
        <f t="shared" ca="1" si="2"/>
        <v>2.7719868362465337E-2</v>
      </c>
      <c r="Q34" s="2">
        <f t="shared" si="3"/>
        <v>14611.969000000001</v>
      </c>
    </row>
    <row r="35" spans="1:17" x14ac:dyDescent="0.2">
      <c r="A35" s="61" t="s">
        <v>96</v>
      </c>
      <c r="B35" s="63" t="s">
        <v>49</v>
      </c>
      <c r="C35" s="62">
        <v>29641.316999999999</v>
      </c>
      <c r="D35" s="19"/>
      <c r="E35">
        <f t="shared" si="0"/>
        <v>6271.4960472269922</v>
      </c>
      <c r="F35">
        <f t="shared" si="1"/>
        <v>6271.5</v>
      </c>
      <c r="G35">
        <f t="shared" si="4"/>
        <v>-2.6059999981953297E-3</v>
      </c>
      <c r="H35">
        <f t="shared" si="5"/>
        <v>-2.6059999981953297E-3</v>
      </c>
      <c r="O35">
        <f t="shared" ca="1" si="2"/>
        <v>2.7708728892754511E-2</v>
      </c>
      <c r="Q35" s="2">
        <f t="shared" si="3"/>
        <v>14622.816999999999</v>
      </c>
    </row>
    <row r="36" spans="1:17" x14ac:dyDescent="0.2">
      <c r="A36" s="61" t="s">
        <v>96</v>
      </c>
      <c r="B36" s="63" t="s">
        <v>35</v>
      </c>
      <c r="C36" s="62">
        <v>29729.328000000001</v>
      </c>
      <c r="D36" s="19"/>
      <c r="E36">
        <f t="shared" si="0"/>
        <v>6404.9908688820033</v>
      </c>
      <c r="F36">
        <f t="shared" si="1"/>
        <v>6405</v>
      </c>
      <c r="G36">
        <f t="shared" si="4"/>
        <v>-6.0199999970791396E-3</v>
      </c>
      <c r="H36">
        <f t="shared" si="5"/>
        <v>-6.0199999970791396E-3</v>
      </c>
      <c r="O36">
        <f t="shared" ca="1" si="2"/>
        <v>2.7618600456003308E-2</v>
      </c>
      <c r="Q36" s="2">
        <f t="shared" si="3"/>
        <v>14710.828000000001</v>
      </c>
    </row>
    <row r="37" spans="1:17" x14ac:dyDescent="0.2">
      <c r="A37" s="61" t="s">
        <v>96</v>
      </c>
      <c r="B37" s="63" t="s">
        <v>35</v>
      </c>
      <c r="C37" s="62">
        <v>29943.596000000001</v>
      </c>
      <c r="D37" s="19"/>
      <c r="E37">
        <f t="shared" si="0"/>
        <v>6729.9919306399097</v>
      </c>
      <c r="F37">
        <f t="shared" si="1"/>
        <v>6730</v>
      </c>
      <c r="G37">
        <f t="shared" si="4"/>
        <v>-5.3199999965727329E-3</v>
      </c>
      <c r="H37">
        <f t="shared" si="5"/>
        <v>-5.3199999965727329E-3</v>
      </c>
      <c r="O37">
        <f t="shared" ca="1" si="2"/>
        <v>2.7399186658668917E-2</v>
      </c>
      <c r="Q37" s="2">
        <f t="shared" si="3"/>
        <v>14925.096000000001</v>
      </c>
    </row>
    <row r="38" spans="1:17" x14ac:dyDescent="0.2">
      <c r="A38" s="61" t="s">
        <v>96</v>
      </c>
      <c r="B38" s="63" t="s">
        <v>35</v>
      </c>
      <c r="C38" s="62">
        <v>29957.471000000001</v>
      </c>
      <c r="D38" s="19"/>
      <c r="E38">
        <f t="shared" si="0"/>
        <v>6751.0374891549054</v>
      </c>
      <c r="F38">
        <f t="shared" si="1"/>
        <v>6751</v>
      </c>
      <c r="G38">
        <f t="shared" si="4"/>
        <v>2.4716000003536465E-2</v>
      </c>
      <c r="H38">
        <f t="shared" si="5"/>
        <v>2.4716000003536465E-2</v>
      </c>
      <c r="O38">
        <f t="shared" ca="1" si="2"/>
        <v>2.7385009151764235E-2</v>
      </c>
      <c r="Q38" s="2">
        <f t="shared" si="3"/>
        <v>14938.971000000001</v>
      </c>
    </row>
    <row r="39" spans="1:17" x14ac:dyDescent="0.2">
      <c r="A39" s="61" t="s">
        <v>96</v>
      </c>
      <c r="B39" s="63" t="s">
        <v>35</v>
      </c>
      <c r="C39" s="62">
        <v>30326.609</v>
      </c>
      <c r="D39" s="19"/>
      <c r="E39">
        <f t="shared" si="0"/>
        <v>7310.9449038654075</v>
      </c>
      <c r="F39">
        <f t="shared" si="1"/>
        <v>7311</v>
      </c>
      <c r="G39">
        <f t="shared" si="4"/>
        <v>-3.632399999696645E-2</v>
      </c>
      <c r="H39">
        <f t="shared" si="5"/>
        <v>-3.632399999696645E-2</v>
      </c>
      <c r="O39">
        <f t="shared" ca="1" si="2"/>
        <v>2.7006942300972669E-2</v>
      </c>
      <c r="Q39" s="2">
        <f t="shared" si="3"/>
        <v>15308.109</v>
      </c>
    </row>
    <row r="40" spans="1:17" x14ac:dyDescent="0.2">
      <c r="A40" s="61" t="s">
        <v>96</v>
      </c>
      <c r="B40" s="63" t="s">
        <v>35</v>
      </c>
      <c r="C40" s="62">
        <v>30375.421999999999</v>
      </c>
      <c r="D40" s="19"/>
      <c r="E40">
        <f t="shared" si="0"/>
        <v>7384.9843163189153</v>
      </c>
      <c r="F40">
        <f t="shared" si="1"/>
        <v>7385</v>
      </c>
      <c r="G40">
        <f t="shared" si="4"/>
        <v>-1.0340000000724103E-2</v>
      </c>
      <c r="H40">
        <f t="shared" si="5"/>
        <v>-1.0340000000724103E-2</v>
      </c>
      <c r="O40">
        <f t="shared" ca="1" si="2"/>
        <v>2.6956983467118067E-2</v>
      </c>
      <c r="Q40" s="2">
        <f t="shared" si="3"/>
        <v>15356.921999999999</v>
      </c>
    </row>
    <row r="41" spans="1:17" x14ac:dyDescent="0.2">
      <c r="A41" s="61" t="s">
        <v>85</v>
      </c>
      <c r="B41" s="63" t="s">
        <v>35</v>
      </c>
      <c r="C41" s="62">
        <v>30778.27</v>
      </c>
      <c r="D41" s="19"/>
      <c r="E41">
        <f t="shared" si="0"/>
        <v>7996.0229582395468</v>
      </c>
      <c r="F41">
        <f t="shared" si="1"/>
        <v>7996</v>
      </c>
      <c r="G41">
        <f t="shared" si="4"/>
        <v>1.5136000001803041E-2</v>
      </c>
      <c r="H41">
        <f t="shared" si="5"/>
        <v>1.5136000001803041E-2</v>
      </c>
      <c r="O41">
        <f t="shared" ca="1" si="2"/>
        <v>2.6544485528129411E-2</v>
      </c>
      <c r="Q41" s="2">
        <f t="shared" si="3"/>
        <v>15759.77</v>
      </c>
    </row>
    <row r="42" spans="1:17" x14ac:dyDescent="0.2">
      <c r="A42" s="61" t="s">
        <v>85</v>
      </c>
      <c r="B42" s="63" t="s">
        <v>35</v>
      </c>
      <c r="C42" s="62">
        <v>32118.600999999999</v>
      </c>
      <c r="D42" s="19"/>
      <c r="E42">
        <f t="shared" si="0"/>
        <v>10029.033011570127</v>
      </c>
      <c r="F42">
        <f t="shared" si="1"/>
        <v>10029</v>
      </c>
      <c r="G42">
        <f t="shared" si="4"/>
        <v>2.1764000000985106E-2</v>
      </c>
      <c r="H42">
        <f t="shared" si="5"/>
        <v>2.1764000000985106E-2</v>
      </c>
      <c r="O42">
        <f t="shared" ca="1" si="2"/>
        <v>2.5171967835880743E-2</v>
      </c>
      <c r="Q42" s="2">
        <f t="shared" si="3"/>
        <v>17100.100999999999</v>
      </c>
    </row>
    <row r="43" spans="1:17" x14ac:dyDescent="0.2">
      <c r="A43" s="61" t="s">
        <v>85</v>
      </c>
      <c r="B43" s="63" t="s">
        <v>35</v>
      </c>
      <c r="C43" s="62">
        <v>32908.400000000001</v>
      </c>
      <c r="D43" s="19"/>
      <c r="E43">
        <f t="shared" si="0"/>
        <v>11226.997773341993</v>
      </c>
      <c r="F43">
        <f t="shared" si="1"/>
        <v>11227</v>
      </c>
      <c r="G43">
        <f t="shared" si="4"/>
        <v>-1.4679999949294142E-3</v>
      </c>
      <c r="H43">
        <f t="shared" si="5"/>
        <v>-1.4679999949294142E-3</v>
      </c>
      <c r="O43">
        <f t="shared" ca="1" si="2"/>
        <v>2.4363174822937355E-2</v>
      </c>
      <c r="Q43" s="2">
        <f t="shared" si="3"/>
        <v>17889.900000000001</v>
      </c>
    </row>
    <row r="44" spans="1:17" x14ac:dyDescent="0.2">
      <c r="A44" s="61" t="s">
        <v>85</v>
      </c>
      <c r="B44" s="63" t="s">
        <v>35</v>
      </c>
      <c r="C44" s="62">
        <v>33186.588000000003</v>
      </c>
      <c r="D44" s="19"/>
      <c r="E44">
        <f t="shared" si="0"/>
        <v>11648.952499984838</v>
      </c>
      <c r="F44">
        <f t="shared" si="1"/>
        <v>11649</v>
      </c>
      <c r="G44">
        <f t="shared" si="4"/>
        <v>-3.1315999993239529E-2</v>
      </c>
      <c r="H44">
        <f t="shared" si="5"/>
        <v>-3.1315999993239529E-2</v>
      </c>
      <c r="O44">
        <f t="shared" ca="1" si="2"/>
        <v>2.4078274446090855E-2</v>
      </c>
      <c r="Q44" s="2">
        <f t="shared" si="3"/>
        <v>18168.088000000003</v>
      </c>
    </row>
    <row r="45" spans="1:17" x14ac:dyDescent="0.2">
      <c r="A45" s="61" t="s">
        <v>96</v>
      </c>
      <c r="B45" s="63" t="s">
        <v>35</v>
      </c>
      <c r="C45" s="62">
        <v>33357.358</v>
      </c>
      <c r="D45" s="19"/>
      <c r="E45">
        <f t="shared" si="0"/>
        <v>11907.975925397857</v>
      </c>
      <c r="F45">
        <f t="shared" si="1"/>
        <v>11908</v>
      </c>
      <c r="G45">
        <f t="shared" si="4"/>
        <v>-1.587199999630684E-2</v>
      </c>
      <c r="H45">
        <f t="shared" si="5"/>
        <v>-1.587199999630684E-2</v>
      </c>
      <c r="O45">
        <f t="shared" ca="1" si="2"/>
        <v>2.3903418527599751E-2</v>
      </c>
      <c r="Q45" s="2">
        <f t="shared" si="3"/>
        <v>18338.858</v>
      </c>
    </row>
    <row r="46" spans="1:17" x14ac:dyDescent="0.2">
      <c r="A46" s="61" t="s">
        <v>85</v>
      </c>
      <c r="B46" s="63" t="s">
        <v>35</v>
      </c>
      <c r="C46" s="62">
        <v>33361.332000000002</v>
      </c>
      <c r="D46" s="19"/>
      <c r="E46">
        <f t="shared" si="0"/>
        <v>11914.003676715958</v>
      </c>
      <c r="F46">
        <f t="shared" si="1"/>
        <v>11914</v>
      </c>
      <c r="G46">
        <f t="shared" si="4"/>
        <v>2.4240000057034194E-3</v>
      </c>
      <c r="H46">
        <f t="shared" si="5"/>
        <v>2.4240000057034194E-3</v>
      </c>
      <c r="O46">
        <f t="shared" ca="1" si="2"/>
        <v>2.3899367811341273E-2</v>
      </c>
      <c r="Q46" s="2">
        <f t="shared" si="3"/>
        <v>18342.832000000002</v>
      </c>
    </row>
    <row r="47" spans="1:17" x14ac:dyDescent="0.2">
      <c r="A47" s="61" t="s">
        <v>160</v>
      </c>
      <c r="B47" s="63" t="s">
        <v>49</v>
      </c>
      <c r="C47" s="62">
        <v>33378.15</v>
      </c>
      <c r="D47" s="19"/>
      <c r="E47">
        <f t="shared" si="0"/>
        <v>11939.513168831645</v>
      </c>
      <c r="F47">
        <f t="shared" si="1"/>
        <v>11939.5</v>
      </c>
      <c r="G47">
        <f t="shared" si="4"/>
        <v>8.6819999996805564E-3</v>
      </c>
      <c r="H47">
        <f t="shared" si="5"/>
        <v>8.6819999996805564E-3</v>
      </c>
      <c r="O47">
        <f t="shared" ca="1" si="2"/>
        <v>2.3882152267242728E-2</v>
      </c>
      <c r="Q47" s="2">
        <f t="shared" si="3"/>
        <v>18359.650000000001</v>
      </c>
    </row>
    <row r="48" spans="1:17" x14ac:dyDescent="0.2">
      <c r="A48" s="61" t="s">
        <v>160</v>
      </c>
      <c r="B48" s="63" t="s">
        <v>35</v>
      </c>
      <c r="C48" s="62">
        <v>33597.32</v>
      </c>
      <c r="D48" s="19"/>
      <c r="E48">
        <f t="shared" si="0"/>
        <v>12271.94956953301</v>
      </c>
      <c r="F48">
        <f t="shared" si="1"/>
        <v>12272</v>
      </c>
      <c r="G48">
        <f t="shared" si="4"/>
        <v>-3.3247999999730382E-2</v>
      </c>
      <c r="H48">
        <f t="shared" si="5"/>
        <v>-3.3247999999730382E-2</v>
      </c>
      <c r="O48">
        <f t="shared" ca="1" si="2"/>
        <v>2.3657675074585237E-2</v>
      </c>
      <c r="Q48" s="2">
        <f t="shared" si="3"/>
        <v>18578.82</v>
      </c>
    </row>
    <row r="49" spans="1:17" x14ac:dyDescent="0.2">
      <c r="A49" s="61" t="s">
        <v>160</v>
      </c>
      <c r="B49" s="63" t="s">
        <v>35</v>
      </c>
      <c r="C49" s="62">
        <v>33630.300000000003</v>
      </c>
      <c r="D49" s="19"/>
      <c r="E49">
        <f t="shared" si="0"/>
        <v>12321.973534925773</v>
      </c>
      <c r="F49">
        <f t="shared" si="1"/>
        <v>12322</v>
      </c>
      <c r="G49">
        <f t="shared" si="4"/>
        <v>-1.7447999998694286E-2</v>
      </c>
      <c r="H49">
        <f t="shared" si="5"/>
        <v>-1.7447999998694286E-2</v>
      </c>
      <c r="O49">
        <f t="shared" ca="1" si="2"/>
        <v>2.362391910576456E-2</v>
      </c>
      <c r="Q49" s="2">
        <f t="shared" si="3"/>
        <v>18611.800000000003</v>
      </c>
    </row>
    <row r="50" spans="1:17" x14ac:dyDescent="0.2">
      <c r="A50" s="61" t="s">
        <v>160</v>
      </c>
      <c r="B50" s="63" t="s">
        <v>35</v>
      </c>
      <c r="C50" s="62">
        <v>33659.29</v>
      </c>
      <c r="D50" s="19"/>
      <c r="E50">
        <f t="shared" si="0"/>
        <v>12365.945480248272</v>
      </c>
      <c r="F50">
        <f t="shared" si="1"/>
        <v>12366</v>
      </c>
      <c r="G50">
        <f t="shared" si="4"/>
        <v>-3.5943999995652121E-2</v>
      </c>
      <c r="H50">
        <f t="shared" si="5"/>
        <v>-3.5943999995652121E-2</v>
      </c>
      <c r="O50">
        <f t="shared" ca="1" si="2"/>
        <v>2.3594213853202366E-2</v>
      </c>
      <c r="Q50" s="2">
        <f t="shared" si="3"/>
        <v>18640.79</v>
      </c>
    </row>
    <row r="51" spans="1:17" x14ac:dyDescent="0.2">
      <c r="A51" s="61" t="s">
        <v>160</v>
      </c>
      <c r="B51" s="63" t="s">
        <v>49</v>
      </c>
      <c r="C51" s="62">
        <v>34088.15</v>
      </c>
      <c r="D51" s="19"/>
      <c r="E51">
        <f t="shared" si="0"/>
        <v>13016.439045995357</v>
      </c>
      <c r="F51">
        <f t="shared" si="1"/>
        <v>13016.5</v>
      </c>
      <c r="G51">
        <f t="shared" si="4"/>
        <v>-4.0185999998357147E-2</v>
      </c>
      <c r="H51">
        <f t="shared" si="5"/>
        <v>-4.0185999998357147E-2</v>
      </c>
      <c r="O51">
        <f t="shared" ca="1" si="2"/>
        <v>2.3155048698845375E-2</v>
      </c>
      <c r="Q51" s="2">
        <f t="shared" si="3"/>
        <v>19069.650000000001</v>
      </c>
    </row>
    <row r="52" spans="1:17" x14ac:dyDescent="0.2">
      <c r="A52" s="61" t="s">
        <v>160</v>
      </c>
      <c r="B52" s="63" t="s">
        <v>35</v>
      </c>
      <c r="C52" s="62">
        <v>34420.120000000003</v>
      </c>
      <c r="D52" s="19"/>
      <c r="E52">
        <f t="shared" si="0"/>
        <v>13519.970149434846</v>
      </c>
      <c r="F52">
        <f t="shared" si="1"/>
        <v>13520</v>
      </c>
      <c r="G52">
        <f t="shared" si="4"/>
        <v>-1.9679999997606501E-2</v>
      </c>
      <c r="H52">
        <f t="shared" si="5"/>
        <v>-1.9679999997606501E-2</v>
      </c>
      <c r="O52">
        <f t="shared" ca="1" si="2"/>
        <v>2.2815126092821172E-2</v>
      </c>
      <c r="Q52" s="2">
        <f t="shared" si="3"/>
        <v>19401.620000000003</v>
      </c>
    </row>
    <row r="53" spans="1:17" x14ac:dyDescent="0.2">
      <c r="A53" s="61" t="s">
        <v>85</v>
      </c>
      <c r="B53" s="63" t="s">
        <v>35</v>
      </c>
      <c r="C53" s="62">
        <v>34653.544000000002</v>
      </c>
      <c r="D53" s="19"/>
      <c r="E53">
        <f t="shared" ref="E53:E84" si="6">+(C53-C$7)/C$8</f>
        <v>13874.026974718032</v>
      </c>
      <c r="F53">
        <f t="shared" ref="F53:F84" si="7">ROUND(2*E53,0)/2</f>
        <v>13874</v>
      </c>
      <c r="G53">
        <f t="shared" si="4"/>
        <v>1.7784000003302936E-2</v>
      </c>
      <c r="H53">
        <f t="shared" si="5"/>
        <v>1.7784000003302936E-2</v>
      </c>
      <c r="O53">
        <f t="shared" ref="O53:O84" ca="1" si="8">+C$11+C$12*F53</f>
        <v>2.2576133833570787E-2</v>
      </c>
      <c r="Q53" s="2">
        <f t="shared" ref="Q53:Q84" si="9">+C53-15018.5</f>
        <v>19635.044000000002</v>
      </c>
    </row>
    <row r="54" spans="1:17" x14ac:dyDescent="0.2">
      <c r="A54" s="61" t="s">
        <v>85</v>
      </c>
      <c r="B54" s="63" t="s">
        <v>35</v>
      </c>
      <c r="C54" s="62">
        <v>35135.410000000003</v>
      </c>
      <c r="D54" s="19"/>
      <c r="E54">
        <f t="shared" si="6"/>
        <v>14604.919882781935</v>
      </c>
      <c r="F54">
        <f t="shared" si="7"/>
        <v>14605</v>
      </c>
      <c r="G54">
        <f t="shared" ref="G54:G85" si="10">+C54-(C$7+F54*C$8)</f>
        <v>-5.281999999715481E-2</v>
      </c>
      <c r="H54">
        <f t="shared" ref="H54:H85" si="11">G54</f>
        <v>-5.281999999715481E-2</v>
      </c>
      <c r="O54">
        <f t="shared" ca="1" si="8"/>
        <v>2.2082621569412514E-2</v>
      </c>
      <c r="Q54" s="2">
        <f t="shared" si="9"/>
        <v>20116.910000000003</v>
      </c>
    </row>
    <row r="55" spans="1:17" x14ac:dyDescent="0.2">
      <c r="A55" s="61" t="s">
        <v>85</v>
      </c>
      <c r="B55" s="63" t="s">
        <v>35</v>
      </c>
      <c r="C55" s="62">
        <v>35164.446000000004</v>
      </c>
      <c r="D55" s="19"/>
      <c r="E55">
        <f t="shared" si="6"/>
        <v>14648.961600766899</v>
      </c>
      <c r="F55">
        <f t="shared" si="7"/>
        <v>14649</v>
      </c>
      <c r="G55">
        <f t="shared" si="10"/>
        <v>-2.5315999992017169E-2</v>
      </c>
      <c r="H55">
        <f t="shared" si="11"/>
        <v>-2.5315999992017169E-2</v>
      </c>
      <c r="O55">
        <f t="shared" ca="1" si="8"/>
        <v>2.2052916316850316E-2</v>
      </c>
      <c r="Q55" s="2">
        <f t="shared" si="9"/>
        <v>20145.946000000004</v>
      </c>
    </row>
    <row r="56" spans="1:17" x14ac:dyDescent="0.2">
      <c r="A56" s="61" t="s">
        <v>85</v>
      </c>
      <c r="B56" s="63" t="s">
        <v>35</v>
      </c>
      <c r="C56" s="62">
        <v>35892.339</v>
      </c>
      <c r="D56" s="19"/>
      <c r="E56">
        <f t="shared" si="6"/>
        <v>15753.02752683214</v>
      </c>
      <c r="F56">
        <f t="shared" si="7"/>
        <v>15753</v>
      </c>
      <c r="G56">
        <f t="shared" si="10"/>
        <v>1.8148000002838671E-2</v>
      </c>
      <c r="H56">
        <f t="shared" si="11"/>
        <v>1.8148000002838671E-2</v>
      </c>
      <c r="O56">
        <f t="shared" ca="1" si="8"/>
        <v>2.1307584525289802E-2</v>
      </c>
      <c r="Q56" s="2">
        <f t="shared" si="9"/>
        <v>20873.839</v>
      </c>
    </row>
    <row r="57" spans="1:17" x14ac:dyDescent="0.2">
      <c r="A57" s="61" t="s">
        <v>85</v>
      </c>
      <c r="B57" s="63" t="s">
        <v>35</v>
      </c>
      <c r="C57" s="62">
        <v>35921.351999999999</v>
      </c>
      <c r="D57" s="19"/>
      <c r="E57">
        <f t="shared" si="6"/>
        <v>15797.034358485873</v>
      </c>
      <c r="F57">
        <f t="shared" si="7"/>
        <v>15797</v>
      </c>
      <c r="G57">
        <f t="shared" si="10"/>
        <v>2.2651999999652617E-2</v>
      </c>
      <c r="H57">
        <f t="shared" si="11"/>
        <v>2.2651999999652617E-2</v>
      </c>
      <c r="O57">
        <f t="shared" ca="1" si="8"/>
        <v>2.1277879272727604E-2</v>
      </c>
      <c r="Q57" s="2">
        <f t="shared" si="9"/>
        <v>20902.851999999999</v>
      </c>
    </row>
    <row r="58" spans="1:17" x14ac:dyDescent="0.2">
      <c r="A58" s="61" t="s">
        <v>85</v>
      </c>
      <c r="B58" s="63" t="s">
        <v>35</v>
      </c>
      <c r="C58" s="62">
        <v>36604.322</v>
      </c>
      <c r="D58" s="19"/>
      <c r="E58">
        <f t="shared" si="6"/>
        <v>16832.96121246686</v>
      </c>
      <c r="F58">
        <f t="shared" si="7"/>
        <v>16833</v>
      </c>
      <c r="G58">
        <f t="shared" si="10"/>
        <v>-2.5571999998646788E-2</v>
      </c>
      <c r="H58">
        <f t="shared" si="11"/>
        <v>-2.5571999998646788E-2</v>
      </c>
      <c r="O58">
        <f t="shared" ca="1" si="8"/>
        <v>2.0578455598763208E-2</v>
      </c>
      <c r="Q58" s="2">
        <f t="shared" si="9"/>
        <v>21585.822</v>
      </c>
    </row>
    <row r="59" spans="1:17" x14ac:dyDescent="0.2">
      <c r="A59" s="61" t="s">
        <v>85</v>
      </c>
      <c r="B59" s="63" t="s">
        <v>35</v>
      </c>
      <c r="C59" s="62">
        <v>36608.28</v>
      </c>
      <c r="D59" s="19"/>
      <c r="E59">
        <f t="shared" si="6"/>
        <v>16838.964695032795</v>
      </c>
      <c r="F59">
        <f t="shared" si="7"/>
        <v>16839</v>
      </c>
      <c r="G59">
        <f t="shared" si="10"/>
        <v>-2.3275999999896158E-2</v>
      </c>
      <c r="H59">
        <f t="shared" si="11"/>
        <v>-2.3275999999896158E-2</v>
      </c>
      <c r="O59">
        <f t="shared" ca="1" si="8"/>
        <v>2.0574404882504727E-2</v>
      </c>
      <c r="Q59" s="2">
        <f t="shared" si="9"/>
        <v>21589.78</v>
      </c>
    </row>
    <row r="60" spans="1:17" x14ac:dyDescent="0.2">
      <c r="A60" s="61" t="s">
        <v>196</v>
      </c>
      <c r="B60" s="63" t="s">
        <v>35</v>
      </c>
      <c r="C60" s="62">
        <v>36896.411999999997</v>
      </c>
      <c r="D60" s="19"/>
      <c r="E60">
        <f t="shared" si="6"/>
        <v>17276.002451143966</v>
      </c>
      <c r="F60">
        <f t="shared" si="7"/>
        <v>17276</v>
      </c>
      <c r="G60">
        <f t="shared" si="10"/>
        <v>1.6159999941010028E-3</v>
      </c>
      <c r="H60">
        <f t="shared" si="11"/>
        <v>1.6159999941010028E-3</v>
      </c>
      <c r="O60">
        <f t="shared" ca="1" si="8"/>
        <v>2.0279377715012023E-2</v>
      </c>
      <c r="Q60" s="2">
        <f t="shared" si="9"/>
        <v>21877.911999999997</v>
      </c>
    </row>
    <row r="61" spans="1:17" x14ac:dyDescent="0.2">
      <c r="A61" s="61" t="s">
        <v>200</v>
      </c>
      <c r="B61" s="63" t="s">
        <v>35</v>
      </c>
      <c r="C61" s="62">
        <v>37312.417999999998</v>
      </c>
      <c r="D61" s="19"/>
      <c r="E61">
        <f t="shared" si="6"/>
        <v>17906.999108123357</v>
      </c>
      <c r="F61">
        <f t="shared" si="7"/>
        <v>17907</v>
      </c>
      <c r="G61">
        <f t="shared" si="10"/>
        <v>-5.8800000260816887E-4</v>
      </c>
      <c r="H61">
        <f t="shared" si="11"/>
        <v>-5.8800000260816887E-4</v>
      </c>
      <c r="O61">
        <f t="shared" ca="1" si="8"/>
        <v>1.9853377388495096E-2</v>
      </c>
      <c r="Q61" s="2">
        <f t="shared" si="9"/>
        <v>22293.917999999998</v>
      </c>
    </row>
    <row r="62" spans="1:17" x14ac:dyDescent="0.2">
      <c r="A62" s="61" t="s">
        <v>196</v>
      </c>
      <c r="B62" s="63" t="s">
        <v>35</v>
      </c>
      <c r="C62" s="62">
        <v>37345.368999999999</v>
      </c>
      <c r="D62" s="19"/>
      <c r="E62">
        <f t="shared" si="6"/>
        <v>17956.979086402825</v>
      </c>
      <c r="F62">
        <f t="shared" si="7"/>
        <v>17957</v>
      </c>
      <c r="G62">
        <f t="shared" si="10"/>
        <v>-1.3788000003842171E-2</v>
      </c>
      <c r="H62">
        <f t="shared" si="11"/>
        <v>-1.3788000003842171E-2</v>
      </c>
      <c r="O62">
        <f t="shared" ca="1" si="8"/>
        <v>1.9819621419674423E-2</v>
      </c>
      <c r="Q62" s="2">
        <f t="shared" si="9"/>
        <v>22326.868999999999</v>
      </c>
    </row>
    <row r="63" spans="1:17" x14ac:dyDescent="0.2">
      <c r="A63" s="61" t="s">
        <v>196</v>
      </c>
      <c r="B63" s="63" t="s">
        <v>35</v>
      </c>
      <c r="C63" s="62">
        <v>37349.360000000001</v>
      </c>
      <c r="D63" s="19"/>
      <c r="E63">
        <f t="shared" si="6"/>
        <v>17963.032623270097</v>
      </c>
      <c r="F63">
        <f t="shared" si="7"/>
        <v>17963</v>
      </c>
      <c r="G63">
        <f t="shared" si="10"/>
        <v>2.1508000005269423E-2</v>
      </c>
      <c r="H63">
        <f t="shared" si="11"/>
        <v>2.1508000005269423E-2</v>
      </c>
      <c r="O63">
        <f t="shared" ca="1" si="8"/>
        <v>1.9815570703415941E-2</v>
      </c>
      <c r="Q63" s="2">
        <f t="shared" si="9"/>
        <v>22330.86</v>
      </c>
    </row>
    <row r="64" spans="1:17" x14ac:dyDescent="0.2">
      <c r="A64" s="61" t="s">
        <v>85</v>
      </c>
      <c r="B64" s="63" t="s">
        <v>35</v>
      </c>
      <c r="C64" s="62">
        <v>37917.624000000003</v>
      </c>
      <c r="D64" s="19"/>
      <c r="E64">
        <f t="shared" si="6"/>
        <v>18824.973759411732</v>
      </c>
      <c r="F64">
        <f t="shared" si="7"/>
        <v>18825</v>
      </c>
      <c r="G64">
        <f t="shared" si="10"/>
        <v>-1.7299999999522697E-2</v>
      </c>
      <c r="H64">
        <f t="shared" si="11"/>
        <v>-1.7299999999522697E-2</v>
      </c>
      <c r="O64">
        <f t="shared" ca="1" si="8"/>
        <v>1.923361780094749E-2</v>
      </c>
      <c r="Q64" s="2">
        <f t="shared" si="9"/>
        <v>22899.124000000003</v>
      </c>
    </row>
    <row r="65" spans="1:17" x14ac:dyDescent="0.2">
      <c r="A65" s="61" t="s">
        <v>196</v>
      </c>
      <c r="B65" s="63" t="s">
        <v>35</v>
      </c>
      <c r="C65" s="62">
        <v>38088.396999999997</v>
      </c>
      <c r="D65" s="19"/>
      <c r="E65">
        <f t="shared" si="6"/>
        <v>19084.001735215777</v>
      </c>
      <c r="F65">
        <f t="shared" si="7"/>
        <v>19084</v>
      </c>
      <c r="G65">
        <f t="shared" si="10"/>
        <v>1.1439999943831936E-3</v>
      </c>
      <c r="H65">
        <f t="shared" si="11"/>
        <v>1.1439999943831936E-3</v>
      </c>
      <c r="O65">
        <f t="shared" ca="1" si="8"/>
        <v>1.9058761882456393E-2</v>
      </c>
      <c r="Q65" s="2">
        <f t="shared" si="9"/>
        <v>23069.896999999997</v>
      </c>
    </row>
    <row r="66" spans="1:17" x14ac:dyDescent="0.2">
      <c r="A66" s="61" t="s">
        <v>85</v>
      </c>
      <c r="B66" s="63" t="s">
        <v>35</v>
      </c>
      <c r="C66" s="62">
        <v>38372.525999999998</v>
      </c>
      <c r="D66" s="19"/>
      <c r="E66">
        <f t="shared" si="6"/>
        <v>19514.967752895565</v>
      </c>
      <c r="F66">
        <f t="shared" si="7"/>
        <v>19515</v>
      </c>
      <c r="G66">
        <f t="shared" si="10"/>
        <v>-2.1260000001348089E-2</v>
      </c>
      <c r="H66">
        <f t="shared" si="11"/>
        <v>-2.1260000001348089E-2</v>
      </c>
      <c r="O66">
        <f t="shared" ca="1" si="8"/>
        <v>1.8767785431222171E-2</v>
      </c>
      <c r="Q66" s="2">
        <f t="shared" si="9"/>
        <v>23354.025999999998</v>
      </c>
    </row>
    <row r="67" spans="1:17" x14ac:dyDescent="0.2">
      <c r="A67" s="61" t="s">
        <v>85</v>
      </c>
      <c r="B67" s="63" t="s">
        <v>35</v>
      </c>
      <c r="C67" s="62">
        <v>38411.457999999999</v>
      </c>
      <c r="D67" s="19"/>
      <c r="E67">
        <f t="shared" si="6"/>
        <v>19574.019694092378</v>
      </c>
      <c r="F67">
        <f t="shared" si="7"/>
        <v>19574</v>
      </c>
      <c r="G67">
        <f t="shared" si="10"/>
        <v>1.2984000000869855E-2</v>
      </c>
      <c r="H67">
        <f t="shared" si="11"/>
        <v>1.2984000000869855E-2</v>
      </c>
      <c r="O67">
        <f t="shared" ca="1" si="8"/>
        <v>1.8727953388013772E-2</v>
      </c>
      <c r="Q67" s="2">
        <f t="shared" si="9"/>
        <v>23392.957999999999</v>
      </c>
    </row>
    <row r="68" spans="1:17" x14ac:dyDescent="0.2">
      <c r="A68" s="61" t="s">
        <v>196</v>
      </c>
      <c r="B68" s="63" t="s">
        <v>35</v>
      </c>
      <c r="C68" s="62">
        <v>38440.457999999999</v>
      </c>
      <c r="D68" s="19"/>
      <c r="E68">
        <f t="shared" si="6"/>
        <v>19618.00680738498</v>
      </c>
      <c r="F68">
        <f t="shared" si="7"/>
        <v>19618</v>
      </c>
      <c r="G68">
        <f t="shared" si="10"/>
        <v>4.487999998673331E-3</v>
      </c>
      <c r="H68">
        <f t="shared" si="11"/>
        <v>4.487999998673331E-3</v>
      </c>
      <c r="O68">
        <f t="shared" ca="1" si="8"/>
        <v>1.8698248135451578E-2</v>
      </c>
      <c r="Q68" s="2">
        <f t="shared" si="9"/>
        <v>23421.957999999999</v>
      </c>
    </row>
    <row r="69" spans="1:17" x14ac:dyDescent="0.2">
      <c r="A69" s="61" t="s">
        <v>85</v>
      </c>
      <c r="B69" s="63" t="s">
        <v>35</v>
      </c>
      <c r="C69" s="62">
        <v>38670.58</v>
      </c>
      <c r="D69" s="19"/>
      <c r="E69">
        <f t="shared" si="6"/>
        <v>19967.055168940857</v>
      </c>
      <c r="F69">
        <f t="shared" si="7"/>
        <v>19967</v>
      </c>
      <c r="G69">
        <f t="shared" si="10"/>
        <v>3.6372000002302229E-2</v>
      </c>
      <c r="H69">
        <f t="shared" si="11"/>
        <v>3.6372000002302229E-2</v>
      </c>
      <c r="O69">
        <f t="shared" ca="1" si="8"/>
        <v>1.846263147308326E-2</v>
      </c>
      <c r="Q69" s="2">
        <f t="shared" si="9"/>
        <v>23652.080000000002</v>
      </c>
    </row>
    <row r="70" spans="1:17" x14ac:dyDescent="0.2">
      <c r="A70" s="61" t="s">
        <v>85</v>
      </c>
      <c r="B70" s="63" t="s">
        <v>35</v>
      </c>
      <c r="C70" s="62">
        <v>39024.546999999999</v>
      </c>
      <c r="D70" s="19"/>
      <c r="E70">
        <f t="shared" si="6"/>
        <v>20503.951256211283</v>
      </c>
      <c r="F70">
        <f t="shared" si="7"/>
        <v>20504</v>
      </c>
      <c r="G70">
        <f t="shared" si="10"/>
        <v>-3.2136000001628418E-2</v>
      </c>
      <c r="H70">
        <f t="shared" si="11"/>
        <v>-3.2136000001628418E-2</v>
      </c>
      <c r="O70">
        <f t="shared" ca="1" si="8"/>
        <v>1.8100092367949204E-2</v>
      </c>
      <c r="Q70" s="2">
        <f t="shared" si="9"/>
        <v>24006.046999999999</v>
      </c>
    </row>
    <row r="71" spans="1:17" x14ac:dyDescent="0.2">
      <c r="A71" s="61" t="s">
        <v>85</v>
      </c>
      <c r="B71" s="63" t="s">
        <v>35</v>
      </c>
      <c r="C71" s="62">
        <v>39055.555999999997</v>
      </c>
      <c r="D71" s="19"/>
      <c r="E71">
        <f t="shared" si="6"/>
        <v>20550.985614697154</v>
      </c>
      <c r="F71">
        <f t="shared" si="7"/>
        <v>20551</v>
      </c>
      <c r="G71">
        <f t="shared" si="10"/>
        <v>-9.4840000019758008E-3</v>
      </c>
      <c r="H71">
        <f t="shared" si="11"/>
        <v>-9.4840000019758008E-3</v>
      </c>
      <c r="O71">
        <f t="shared" ca="1" si="8"/>
        <v>1.8068361757257768E-2</v>
      </c>
      <c r="Q71" s="2">
        <f t="shared" si="9"/>
        <v>24037.055999999997</v>
      </c>
    </row>
    <row r="72" spans="1:17" x14ac:dyDescent="0.2">
      <c r="A72" s="61" t="s">
        <v>85</v>
      </c>
      <c r="B72" s="63" t="s">
        <v>35</v>
      </c>
      <c r="C72" s="62">
        <v>39057.580999999998</v>
      </c>
      <c r="D72" s="19"/>
      <c r="E72">
        <f t="shared" si="6"/>
        <v>20554.057128642587</v>
      </c>
      <c r="F72">
        <f t="shared" si="7"/>
        <v>20554</v>
      </c>
      <c r="G72">
        <f t="shared" si="10"/>
        <v>3.7663999995857012E-2</v>
      </c>
      <c r="H72">
        <f t="shared" si="11"/>
        <v>3.7663999995857012E-2</v>
      </c>
      <c r="O72">
        <f t="shared" ca="1" si="8"/>
        <v>1.8066336399128531E-2</v>
      </c>
      <c r="Q72" s="2">
        <f t="shared" si="9"/>
        <v>24039.080999999998</v>
      </c>
    </row>
    <row r="73" spans="1:17" x14ac:dyDescent="0.2">
      <c r="A73" s="61" t="s">
        <v>196</v>
      </c>
      <c r="B73" s="63" t="s">
        <v>35</v>
      </c>
      <c r="C73" s="62">
        <v>39059.517</v>
      </c>
      <c r="D73" s="19"/>
      <c r="E73">
        <f t="shared" si="6"/>
        <v>20556.993647654122</v>
      </c>
      <c r="F73">
        <f t="shared" si="7"/>
        <v>20557</v>
      </c>
      <c r="G73">
        <f t="shared" si="10"/>
        <v>-4.1879999989760108E-3</v>
      </c>
      <c r="H73">
        <f t="shared" si="11"/>
        <v>-4.1879999989760108E-3</v>
      </c>
      <c r="O73">
        <f t="shared" ca="1" si="8"/>
        <v>1.806431104099929E-2</v>
      </c>
      <c r="Q73" s="2">
        <f t="shared" si="9"/>
        <v>24041.017</v>
      </c>
    </row>
    <row r="74" spans="1:17" x14ac:dyDescent="0.2">
      <c r="A74" s="61" t="s">
        <v>85</v>
      </c>
      <c r="B74" s="63" t="s">
        <v>35</v>
      </c>
      <c r="C74" s="62">
        <v>39088.544999999998</v>
      </c>
      <c r="D74" s="19"/>
      <c r="E74">
        <f t="shared" si="6"/>
        <v>20601.023231263007</v>
      </c>
      <c r="F74">
        <f t="shared" si="7"/>
        <v>20601</v>
      </c>
      <c r="G74">
        <f t="shared" si="10"/>
        <v>1.5315999997255858E-2</v>
      </c>
      <c r="H74">
        <f t="shared" si="11"/>
        <v>1.5315999997255858E-2</v>
      </c>
      <c r="O74">
        <f t="shared" ca="1" si="8"/>
        <v>1.8034605788437096E-2</v>
      </c>
      <c r="Q74" s="2">
        <f t="shared" si="9"/>
        <v>24070.044999999998</v>
      </c>
    </row>
    <row r="75" spans="1:17" x14ac:dyDescent="0.2">
      <c r="A75" s="61" t="s">
        <v>196</v>
      </c>
      <c r="B75" s="63" t="s">
        <v>35</v>
      </c>
      <c r="C75" s="62">
        <v>39528.275999999998</v>
      </c>
      <c r="D75" s="19"/>
      <c r="E75">
        <f t="shared" si="6"/>
        <v>21268.005897306775</v>
      </c>
      <c r="F75">
        <f t="shared" si="7"/>
        <v>21268</v>
      </c>
      <c r="G75">
        <f t="shared" si="10"/>
        <v>3.8879999992786907E-3</v>
      </c>
      <c r="H75">
        <f t="shared" si="11"/>
        <v>3.8879999992786907E-3</v>
      </c>
      <c r="O75">
        <f t="shared" ca="1" si="8"/>
        <v>1.7584301164369282E-2</v>
      </c>
      <c r="Q75" s="2">
        <f t="shared" si="9"/>
        <v>24509.775999999998</v>
      </c>
    </row>
    <row r="76" spans="1:17" x14ac:dyDescent="0.2">
      <c r="A76" s="61" t="s">
        <v>196</v>
      </c>
      <c r="B76" s="63" t="s">
        <v>35</v>
      </c>
      <c r="C76" s="62">
        <v>40981.332000000002</v>
      </c>
      <c r="D76" s="19"/>
      <c r="E76">
        <f t="shared" si="6"/>
        <v>23471.996893599728</v>
      </c>
      <c r="F76">
        <f t="shared" si="7"/>
        <v>23472</v>
      </c>
      <c r="G76">
        <f t="shared" si="10"/>
        <v>-2.0479999948292971E-3</v>
      </c>
      <c r="H76">
        <f t="shared" si="11"/>
        <v>-2.0479999948292971E-3</v>
      </c>
      <c r="O76">
        <f t="shared" ca="1" si="8"/>
        <v>1.6096338058753903E-2</v>
      </c>
      <c r="Q76" s="2">
        <f t="shared" si="9"/>
        <v>25962.832000000002</v>
      </c>
    </row>
    <row r="77" spans="1:17" x14ac:dyDescent="0.2">
      <c r="A77" s="61" t="s">
        <v>196</v>
      </c>
      <c r="B77" s="63" t="s">
        <v>35</v>
      </c>
      <c r="C77" s="62">
        <v>41329.442999999999</v>
      </c>
      <c r="D77" s="19"/>
      <c r="E77">
        <f t="shared" si="6"/>
        <v>24000.010617579072</v>
      </c>
      <c r="F77">
        <f t="shared" si="7"/>
        <v>24000</v>
      </c>
      <c r="G77">
        <f t="shared" si="10"/>
        <v>6.9999999977881089E-3</v>
      </c>
      <c r="H77">
        <f t="shared" si="11"/>
        <v>6.9999999977881089E-3</v>
      </c>
      <c r="O77">
        <f t="shared" ca="1" si="8"/>
        <v>1.5739875028007569E-2</v>
      </c>
      <c r="Q77" s="2">
        <f t="shared" si="9"/>
        <v>26310.942999999999</v>
      </c>
    </row>
    <row r="78" spans="1:17" x14ac:dyDescent="0.2">
      <c r="A78" s="61" t="s">
        <v>196</v>
      </c>
      <c r="B78" s="63" t="s">
        <v>35</v>
      </c>
      <c r="C78" s="62">
        <v>41331.415000000001</v>
      </c>
      <c r="D78" s="19"/>
      <c r="E78">
        <f t="shared" si="6"/>
        <v>24003.001741282973</v>
      </c>
      <c r="F78">
        <f t="shared" si="7"/>
        <v>24003</v>
      </c>
      <c r="G78">
        <f t="shared" si="10"/>
        <v>1.1480000030132942E-3</v>
      </c>
      <c r="H78">
        <f t="shared" si="11"/>
        <v>1.1480000030132942E-3</v>
      </c>
      <c r="O78">
        <f t="shared" ca="1" si="8"/>
        <v>1.5737849669878328E-2</v>
      </c>
      <c r="Q78" s="2">
        <f t="shared" si="9"/>
        <v>26312.915000000001</v>
      </c>
    </row>
    <row r="79" spans="1:17" x14ac:dyDescent="0.2">
      <c r="A79" s="61" t="s">
        <v>196</v>
      </c>
      <c r="B79" s="63" t="s">
        <v>35</v>
      </c>
      <c r="C79" s="62">
        <v>41333.392999999996</v>
      </c>
      <c r="D79" s="19"/>
      <c r="E79">
        <f t="shared" si="6"/>
        <v>24006.001965768923</v>
      </c>
      <c r="F79">
        <f t="shared" si="7"/>
        <v>24006</v>
      </c>
      <c r="G79">
        <f t="shared" si="10"/>
        <v>1.2960000021848828E-3</v>
      </c>
      <c r="H79">
        <f t="shared" si="11"/>
        <v>1.2960000021848828E-3</v>
      </c>
      <c r="O79">
        <f t="shared" ca="1" si="8"/>
        <v>1.5735824311749087E-2</v>
      </c>
      <c r="Q79" s="2">
        <f t="shared" si="9"/>
        <v>26314.892999999996</v>
      </c>
    </row>
    <row r="80" spans="1:17" x14ac:dyDescent="0.2">
      <c r="A80" s="61" t="s">
        <v>251</v>
      </c>
      <c r="B80" s="63" t="s">
        <v>35</v>
      </c>
      <c r="C80" s="62">
        <v>42404.724000000002</v>
      </c>
      <c r="D80" s="19"/>
      <c r="E80">
        <f t="shared" si="6"/>
        <v>25630.993623385373</v>
      </c>
      <c r="F80">
        <f t="shared" si="7"/>
        <v>25631</v>
      </c>
      <c r="G80">
        <f t="shared" si="10"/>
        <v>-4.2039999971166253E-3</v>
      </c>
      <c r="H80">
        <f t="shared" si="11"/>
        <v>-4.2039999971166253E-3</v>
      </c>
      <c r="O80">
        <f t="shared" ca="1" si="8"/>
        <v>1.4638755325077132E-2</v>
      </c>
      <c r="Q80" s="2">
        <f t="shared" si="9"/>
        <v>27386.224000000002</v>
      </c>
    </row>
    <row r="81" spans="1:17" x14ac:dyDescent="0.2">
      <c r="A81" s="61" t="s">
        <v>255</v>
      </c>
      <c r="B81" s="63" t="s">
        <v>35</v>
      </c>
      <c r="C81" s="62">
        <v>42417.279000000002</v>
      </c>
      <c r="D81" s="19"/>
      <c r="E81">
        <f t="shared" si="6"/>
        <v>25650.037009847052</v>
      </c>
      <c r="F81">
        <f t="shared" si="7"/>
        <v>25650</v>
      </c>
      <c r="G81">
        <f t="shared" si="10"/>
        <v>2.4400000002060551E-2</v>
      </c>
      <c r="H81">
        <f t="shared" si="11"/>
        <v>2.4400000002060551E-2</v>
      </c>
      <c r="O81">
        <f t="shared" ca="1" si="8"/>
        <v>1.4625928056925273E-2</v>
      </c>
      <c r="Q81" s="2">
        <f t="shared" si="9"/>
        <v>27398.779000000002</v>
      </c>
    </row>
    <row r="82" spans="1:17" x14ac:dyDescent="0.2">
      <c r="A82" s="61" t="s">
        <v>196</v>
      </c>
      <c r="B82" s="63" t="s">
        <v>35</v>
      </c>
      <c r="C82" s="62">
        <v>42475.279000000002</v>
      </c>
      <c r="D82" s="19"/>
      <c r="E82">
        <f t="shared" si="6"/>
        <v>25738.011236432256</v>
      </c>
      <c r="F82">
        <f t="shared" si="7"/>
        <v>25738</v>
      </c>
      <c r="G82">
        <f t="shared" si="10"/>
        <v>7.4080000049434602E-3</v>
      </c>
      <c r="H82">
        <f t="shared" si="11"/>
        <v>7.4080000049434602E-3</v>
      </c>
      <c r="O82">
        <f t="shared" ca="1" si="8"/>
        <v>1.4566517551800884E-2</v>
      </c>
      <c r="Q82" s="2">
        <f t="shared" si="9"/>
        <v>27456.779000000002</v>
      </c>
    </row>
    <row r="83" spans="1:17" x14ac:dyDescent="0.2">
      <c r="A83" s="61" t="s">
        <v>261</v>
      </c>
      <c r="B83" s="63" t="s">
        <v>35</v>
      </c>
      <c r="C83" s="62">
        <v>43212.366999999998</v>
      </c>
      <c r="D83" s="19"/>
      <c r="E83">
        <f t="shared" si="6"/>
        <v>26856.024111005274</v>
      </c>
      <c r="F83">
        <f t="shared" si="7"/>
        <v>26856</v>
      </c>
      <c r="G83">
        <f t="shared" si="10"/>
        <v>1.5895999997155741E-2</v>
      </c>
      <c r="H83">
        <f t="shared" si="11"/>
        <v>1.5895999997155741E-2</v>
      </c>
      <c r="O83">
        <f t="shared" ca="1" si="8"/>
        <v>1.381173408897058E-2</v>
      </c>
      <c r="Q83" s="2">
        <f t="shared" si="9"/>
        <v>28193.866999999998</v>
      </c>
    </row>
    <row r="84" spans="1:17" x14ac:dyDescent="0.2">
      <c r="A84" s="61" t="s">
        <v>265</v>
      </c>
      <c r="B84" s="63" t="s">
        <v>35</v>
      </c>
      <c r="C84" s="62">
        <v>45052.42</v>
      </c>
      <c r="D84" s="19"/>
      <c r="E84">
        <f t="shared" si="6"/>
        <v>29647.010999811915</v>
      </c>
      <c r="F84">
        <f t="shared" si="7"/>
        <v>29647</v>
      </c>
      <c r="G84">
        <f t="shared" si="10"/>
        <v>7.251999995787628E-3</v>
      </c>
      <c r="H84">
        <f t="shared" si="11"/>
        <v>7.251999995787628E-3</v>
      </c>
      <c r="O84">
        <f t="shared" ca="1" si="8"/>
        <v>1.1927475909400468E-2</v>
      </c>
      <c r="Q84" s="2">
        <f t="shared" si="9"/>
        <v>30033.919999999998</v>
      </c>
    </row>
    <row r="85" spans="1:17" x14ac:dyDescent="0.2">
      <c r="A85" s="61" t="s">
        <v>265</v>
      </c>
      <c r="B85" s="63" t="s">
        <v>35</v>
      </c>
      <c r="C85" s="62">
        <v>45054.396999999997</v>
      </c>
      <c r="D85" s="19"/>
      <c r="E85">
        <f t="shared" ref="E85:E116" si="12">+(C85-C$7)/C$8</f>
        <v>29650.009707500863</v>
      </c>
      <c r="F85">
        <f t="shared" ref="F85:F116" si="13">ROUND(2*E85,0)/2</f>
        <v>29650</v>
      </c>
      <c r="G85">
        <f t="shared" si="10"/>
        <v>6.3999999983934686E-3</v>
      </c>
      <c r="H85">
        <f t="shared" si="11"/>
        <v>6.3999999983934686E-3</v>
      </c>
      <c r="O85">
        <f t="shared" ref="O85:O116" ca="1" si="14">+C$11+C$12*F85</f>
        <v>1.1925450551271227E-2</v>
      </c>
      <c r="Q85" s="2">
        <f t="shared" ref="Q85:Q116" si="15">+C85-15018.5</f>
        <v>30035.896999999997</v>
      </c>
    </row>
    <row r="86" spans="1:17" x14ac:dyDescent="0.2">
      <c r="A86" s="61" t="s">
        <v>273</v>
      </c>
      <c r="B86" s="63" t="s">
        <v>35</v>
      </c>
      <c r="C86" s="62">
        <v>47231.360000000001</v>
      </c>
      <c r="D86" s="19"/>
      <c r="E86">
        <f t="shared" si="12"/>
        <v>32952.020676976848</v>
      </c>
      <c r="F86">
        <f t="shared" si="13"/>
        <v>32952</v>
      </c>
      <c r="G86">
        <f t="shared" ref="G86:G117" si="16">+C86-(C$7+F86*C$8)</f>
        <v>1.3632000001962297E-2</v>
      </c>
      <c r="I86">
        <f t="shared" ref="I86:I101" si="17">G86</f>
        <v>1.3632000001962297E-2</v>
      </c>
      <c r="O86">
        <f t="shared" ca="1" si="14"/>
        <v>9.696206370353809E-3</v>
      </c>
      <c r="Q86" s="2">
        <f t="shared" si="15"/>
        <v>32212.86</v>
      </c>
    </row>
    <row r="87" spans="1:17" x14ac:dyDescent="0.2">
      <c r="A87" s="61" t="s">
        <v>273</v>
      </c>
      <c r="B87" s="63" t="s">
        <v>35</v>
      </c>
      <c r="C87" s="62">
        <v>47233.33</v>
      </c>
      <c r="D87" s="19"/>
      <c r="E87">
        <f t="shared" si="12"/>
        <v>32955.008767086721</v>
      </c>
      <c r="F87">
        <f t="shared" si="13"/>
        <v>32955</v>
      </c>
      <c r="G87">
        <f t="shared" si="16"/>
        <v>5.7800000067800283E-3</v>
      </c>
      <c r="I87">
        <f t="shared" si="17"/>
        <v>5.7800000067800283E-3</v>
      </c>
      <c r="O87">
        <f t="shared" ca="1" si="14"/>
        <v>9.6941810122245717E-3</v>
      </c>
      <c r="Q87" s="2">
        <f t="shared" si="15"/>
        <v>32214.83</v>
      </c>
    </row>
    <row r="88" spans="1:17" x14ac:dyDescent="0.2">
      <c r="A88" s="61" t="s">
        <v>279</v>
      </c>
      <c r="B88" s="63" t="s">
        <v>35</v>
      </c>
      <c r="C88" s="62">
        <v>47554.389000000003</v>
      </c>
      <c r="D88" s="19"/>
      <c r="E88">
        <f t="shared" si="12"/>
        <v>33441.990098349124</v>
      </c>
      <c r="F88">
        <f t="shared" si="13"/>
        <v>33442</v>
      </c>
      <c r="G88">
        <f t="shared" si="16"/>
        <v>-6.527999990794342E-3</v>
      </c>
      <c r="I88">
        <f t="shared" si="17"/>
        <v>-6.527999990794342E-3</v>
      </c>
      <c r="O88">
        <f t="shared" ca="1" si="14"/>
        <v>9.3653978759111883E-3</v>
      </c>
      <c r="Q88" s="2">
        <f t="shared" si="15"/>
        <v>32535.889000000003</v>
      </c>
    </row>
    <row r="89" spans="1:17" x14ac:dyDescent="0.2">
      <c r="A89" s="61" t="s">
        <v>279</v>
      </c>
      <c r="B89" s="63" t="s">
        <v>35</v>
      </c>
      <c r="C89" s="62">
        <v>47564.281000000003</v>
      </c>
      <c r="D89" s="19"/>
      <c r="E89">
        <f t="shared" si="12"/>
        <v>33456.994254372934</v>
      </c>
      <c r="F89">
        <f t="shared" si="13"/>
        <v>33457</v>
      </c>
      <c r="G89">
        <f t="shared" si="16"/>
        <v>-3.7879999945289455E-3</v>
      </c>
      <c r="I89">
        <f t="shared" si="17"/>
        <v>-3.7879999945289455E-3</v>
      </c>
      <c r="O89">
        <f t="shared" ca="1" si="14"/>
        <v>9.3552710852649879E-3</v>
      </c>
      <c r="Q89" s="2">
        <f t="shared" si="15"/>
        <v>32545.781000000003</v>
      </c>
    </row>
    <row r="90" spans="1:17" x14ac:dyDescent="0.2">
      <c r="A90" s="61" t="s">
        <v>285</v>
      </c>
      <c r="B90" s="63" t="s">
        <v>35</v>
      </c>
      <c r="C90" s="62">
        <v>47566.279000000002</v>
      </c>
      <c r="D90" s="19"/>
      <c r="E90">
        <f t="shared" si="12"/>
        <v>33460.024814799093</v>
      </c>
      <c r="F90">
        <f t="shared" si="13"/>
        <v>33460</v>
      </c>
      <c r="G90">
        <f t="shared" si="16"/>
        <v>1.6360000001441222E-2</v>
      </c>
      <c r="I90">
        <f t="shared" si="17"/>
        <v>1.6360000001441222E-2</v>
      </c>
      <c r="O90">
        <f t="shared" ca="1" si="14"/>
        <v>9.3532457271357471E-3</v>
      </c>
      <c r="Q90" s="2">
        <f t="shared" si="15"/>
        <v>32547.779000000002</v>
      </c>
    </row>
    <row r="91" spans="1:17" x14ac:dyDescent="0.2">
      <c r="A91" s="61" t="s">
        <v>279</v>
      </c>
      <c r="B91" s="63" t="s">
        <v>35</v>
      </c>
      <c r="C91" s="62">
        <v>47587.366000000002</v>
      </c>
      <c r="D91" s="19"/>
      <c r="E91">
        <f t="shared" si="12"/>
        <v>33492.009513350851</v>
      </c>
      <c r="F91">
        <f t="shared" si="13"/>
        <v>33492</v>
      </c>
      <c r="G91">
        <f t="shared" si="16"/>
        <v>6.2720000059925951E-3</v>
      </c>
      <c r="I91">
        <f t="shared" si="17"/>
        <v>6.2720000059925951E-3</v>
      </c>
      <c r="O91">
        <f t="shared" ca="1" si="14"/>
        <v>9.3316419070905154E-3</v>
      </c>
      <c r="Q91" s="2">
        <f t="shared" si="15"/>
        <v>32568.866000000002</v>
      </c>
    </row>
    <row r="92" spans="1:17" x14ac:dyDescent="0.2">
      <c r="A92" s="61" t="s">
        <v>290</v>
      </c>
      <c r="B92" s="63" t="s">
        <v>35</v>
      </c>
      <c r="C92" s="62">
        <v>47914.366000000002</v>
      </c>
      <c r="D92" s="19"/>
      <c r="E92">
        <f t="shared" si="12"/>
        <v>33988.002135650197</v>
      </c>
      <c r="F92">
        <f t="shared" si="13"/>
        <v>33988</v>
      </c>
      <c r="G92">
        <f t="shared" si="16"/>
        <v>1.4080000037210993E-3</v>
      </c>
      <c r="I92">
        <f t="shared" si="17"/>
        <v>1.4080000037210993E-3</v>
      </c>
      <c r="O92">
        <f t="shared" ca="1" si="14"/>
        <v>8.9967826963894132E-3</v>
      </c>
      <c r="Q92" s="2">
        <f t="shared" si="15"/>
        <v>32895.866000000002</v>
      </c>
    </row>
    <row r="93" spans="1:17" x14ac:dyDescent="0.2">
      <c r="A93" s="61" t="s">
        <v>290</v>
      </c>
      <c r="B93" s="63" t="s">
        <v>35</v>
      </c>
      <c r="C93" s="62">
        <v>47922.307000000001</v>
      </c>
      <c r="D93" s="19"/>
      <c r="E93">
        <f t="shared" si="12"/>
        <v>34000.047020707316</v>
      </c>
      <c r="F93">
        <f t="shared" si="13"/>
        <v>34000</v>
      </c>
      <c r="G93">
        <f t="shared" si="16"/>
        <v>3.1000000002677552E-2</v>
      </c>
      <c r="I93">
        <f t="shared" si="17"/>
        <v>3.1000000002677552E-2</v>
      </c>
      <c r="O93">
        <f t="shared" ca="1" si="14"/>
        <v>8.98868126387245E-3</v>
      </c>
      <c r="Q93" s="2">
        <f t="shared" si="15"/>
        <v>32903.807000000001</v>
      </c>
    </row>
    <row r="94" spans="1:17" x14ac:dyDescent="0.2">
      <c r="A94" s="61" t="s">
        <v>290</v>
      </c>
      <c r="B94" s="63" t="s">
        <v>35</v>
      </c>
      <c r="C94" s="62">
        <v>47941.421999999999</v>
      </c>
      <c r="D94" s="19"/>
      <c r="E94">
        <f t="shared" si="12"/>
        <v>34029.040595555176</v>
      </c>
      <c r="F94">
        <f t="shared" si="13"/>
        <v>34029</v>
      </c>
      <c r="G94">
        <f t="shared" si="16"/>
        <v>2.6764000002003741E-2</v>
      </c>
      <c r="I94">
        <f t="shared" si="17"/>
        <v>2.6764000002003741E-2</v>
      </c>
      <c r="O94">
        <f t="shared" ca="1" si="14"/>
        <v>8.9691028019564592E-3</v>
      </c>
      <c r="Q94" s="2">
        <f t="shared" si="15"/>
        <v>32922.921999999999</v>
      </c>
    </row>
    <row r="95" spans="1:17" x14ac:dyDescent="0.2">
      <c r="A95" s="61" t="s">
        <v>290</v>
      </c>
      <c r="B95" s="63" t="s">
        <v>35</v>
      </c>
      <c r="C95" s="62">
        <v>47943.417999999998</v>
      </c>
      <c r="D95" s="19"/>
      <c r="E95">
        <f t="shared" si="12"/>
        <v>34032.068122387318</v>
      </c>
      <c r="F95">
        <f t="shared" si="13"/>
        <v>34032</v>
      </c>
      <c r="G95">
        <f t="shared" si="16"/>
        <v>4.4912000004842412E-2</v>
      </c>
      <c r="I95">
        <f t="shared" si="17"/>
        <v>4.4912000004842412E-2</v>
      </c>
      <c r="O95">
        <f t="shared" ca="1" si="14"/>
        <v>8.9670774438272184E-3</v>
      </c>
      <c r="Q95" s="2">
        <f t="shared" si="15"/>
        <v>32924.917999999998</v>
      </c>
    </row>
    <row r="96" spans="1:17" x14ac:dyDescent="0.2">
      <c r="A96" s="9" t="s">
        <v>32</v>
      </c>
      <c r="B96" s="10"/>
      <c r="C96" s="13">
        <v>48272.360099999998</v>
      </c>
      <c r="D96" s="13">
        <v>8.0000000000000004E-4</v>
      </c>
      <c r="E96">
        <f t="shared" si="12"/>
        <v>34531.006516159956</v>
      </c>
      <c r="F96">
        <f t="shared" si="13"/>
        <v>34531</v>
      </c>
      <c r="G96">
        <f t="shared" si="16"/>
        <v>4.2959999991580844E-3</v>
      </c>
      <c r="I96">
        <f t="shared" si="17"/>
        <v>4.2959999991580844E-3</v>
      </c>
      <c r="O96">
        <f t="shared" ca="1" si="14"/>
        <v>8.6301928749968754E-3</v>
      </c>
      <c r="Q96" s="2">
        <f t="shared" si="15"/>
        <v>33253.860099999998</v>
      </c>
    </row>
    <row r="97" spans="1:17" x14ac:dyDescent="0.2">
      <c r="A97" s="9" t="s">
        <v>32</v>
      </c>
      <c r="B97" s="10"/>
      <c r="C97" s="13">
        <v>48272.362800000003</v>
      </c>
      <c r="D97" s="13">
        <v>1.6000000000000001E-3</v>
      </c>
      <c r="E97">
        <f t="shared" si="12"/>
        <v>34531.010611511891</v>
      </c>
      <c r="F97">
        <f t="shared" si="13"/>
        <v>34531</v>
      </c>
      <c r="G97">
        <f t="shared" si="16"/>
        <v>6.9960000037099235E-3</v>
      </c>
      <c r="I97">
        <f t="shared" si="17"/>
        <v>6.9960000037099235E-3</v>
      </c>
      <c r="O97">
        <f t="shared" ca="1" si="14"/>
        <v>8.6301928749968754E-3</v>
      </c>
      <c r="Q97" s="2">
        <f t="shared" si="15"/>
        <v>33253.862800000003</v>
      </c>
    </row>
    <row r="98" spans="1:17" x14ac:dyDescent="0.2">
      <c r="A98" s="61" t="s">
        <v>315</v>
      </c>
      <c r="B98" s="63" t="s">
        <v>35</v>
      </c>
      <c r="C98" s="62">
        <v>48307.307000000001</v>
      </c>
      <c r="D98" s="19"/>
      <c r="E98">
        <f t="shared" si="12"/>
        <v>34584.013869591865</v>
      </c>
      <c r="F98">
        <f t="shared" si="13"/>
        <v>34584</v>
      </c>
      <c r="G98">
        <f t="shared" si="16"/>
        <v>9.1440000032889657E-3</v>
      </c>
      <c r="I98">
        <f t="shared" si="17"/>
        <v>9.1440000032889657E-3</v>
      </c>
      <c r="O98">
        <f t="shared" ca="1" si="14"/>
        <v>8.5944115480469582E-3</v>
      </c>
      <c r="Q98" s="2">
        <f t="shared" si="15"/>
        <v>33288.807000000001</v>
      </c>
    </row>
    <row r="99" spans="1:17" x14ac:dyDescent="0.2">
      <c r="A99" s="61" t="s">
        <v>315</v>
      </c>
      <c r="B99" s="63" t="s">
        <v>35</v>
      </c>
      <c r="C99" s="62">
        <v>48332.351000000002</v>
      </c>
      <c r="D99" s="19"/>
      <c r="E99">
        <f t="shared" si="12"/>
        <v>34622.000533912556</v>
      </c>
      <c r="F99">
        <f t="shared" si="13"/>
        <v>34622</v>
      </c>
      <c r="G99">
        <f t="shared" si="16"/>
        <v>3.5200000274926424E-4</v>
      </c>
      <c r="I99">
        <f t="shared" si="17"/>
        <v>3.5200000274926424E-4</v>
      </c>
      <c r="O99">
        <f t="shared" ca="1" si="14"/>
        <v>8.568757011743245E-3</v>
      </c>
      <c r="Q99" s="2">
        <f t="shared" si="15"/>
        <v>33313.851000000002</v>
      </c>
    </row>
    <row r="100" spans="1:17" x14ac:dyDescent="0.2">
      <c r="A100" s="61" t="s">
        <v>322</v>
      </c>
      <c r="B100" s="63" t="s">
        <v>35</v>
      </c>
      <c r="C100" s="62">
        <v>48688.364000000001</v>
      </c>
      <c r="D100" s="19"/>
      <c r="E100">
        <f t="shared" si="12"/>
        <v>35161.999987865631</v>
      </c>
      <c r="F100">
        <f t="shared" si="13"/>
        <v>35162</v>
      </c>
      <c r="G100">
        <f t="shared" si="16"/>
        <v>-7.9999954323284328E-6</v>
      </c>
      <c r="I100">
        <f t="shared" si="17"/>
        <v>-7.9999954323284328E-6</v>
      </c>
      <c r="O100">
        <f t="shared" ca="1" si="14"/>
        <v>8.204192548479948E-3</v>
      </c>
      <c r="Q100" s="2">
        <f t="shared" si="15"/>
        <v>33669.864000000001</v>
      </c>
    </row>
    <row r="101" spans="1:17" x14ac:dyDescent="0.2">
      <c r="A101" s="61" t="s">
        <v>327</v>
      </c>
      <c r="B101" s="63" t="s">
        <v>35</v>
      </c>
      <c r="C101" s="62">
        <v>50390.625999999997</v>
      </c>
      <c r="D101" s="19"/>
      <c r="E101">
        <f t="shared" si="12"/>
        <v>37743.98589985499</v>
      </c>
      <c r="F101">
        <f t="shared" si="13"/>
        <v>37744</v>
      </c>
      <c r="G101">
        <f t="shared" si="16"/>
        <v>-9.2959999965387397E-3</v>
      </c>
      <c r="I101">
        <f t="shared" si="17"/>
        <v>-9.2959999965387397E-3</v>
      </c>
      <c r="O101">
        <f t="shared" ca="1" si="14"/>
        <v>6.4610343185802603E-3</v>
      </c>
      <c r="Q101" s="2">
        <f t="shared" si="15"/>
        <v>35372.125999999997</v>
      </c>
    </row>
    <row r="102" spans="1:17" x14ac:dyDescent="0.2">
      <c r="A102" s="61" t="s">
        <v>332</v>
      </c>
      <c r="B102" s="63" t="s">
        <v>35</v>
      </c>
      <c r="C102" s="62">
        <v>50483.595600000001</v>
      </c>
      <c r="D102" s="19"/>
      <c r="E102">
        <f t="shared" si="12"/>
        <v>37885.00191116424</v>
      </c>
      <c r="F102">
        <f t="shared" si="13"/>
        <v>37885</v>
      </c>
      <c r="G102">
        <f t="shared" si="16"/>
        <v>1.2600000045495108E-3</v>
      </c>
      <c r="J102">
        <f>G102</f>
        <v>1.2600000045495108E-3</v>
      </c>
      <c r="O102">
        <f t="shared" ca="1" si="14"/>
        <v>6.3658424865059571E-3</v>
      </c>
      <c r="Q102" s="2">
        <f t="shared" si="15"/>
        <v>35465.095600000001</v>
      </c>
    </row>
    <row r="103" spans="1:17" x14ac:dyDescent="0.2">
      <c r="A103" s="11" t="s">
        <v>33</v>
      </c>
      <c r="B103" s="12"/>
      <c r="C103" s="13">
        <v>51925.450100000002</v>
      </c>
      <c r="D103" s="13">
        <v>5.9999999999999995E-4</v>
      </c>
      <c r="E103">
        <f t="shared" si="12"/>
        <v>40072.002505748664</v>
      </c>
      <c r="F103">
        <f t="shared" si="13"/>
        <v>40072</v>
      </c>
      <c r="G103">
        <f t="shared" si="16"/>
        <v>1.65200000628829E-3</v>
      </c>
      <c r="J103">
        <f>G103</f>
        <v>1.65200000628829E-3</v>
      </c>
      <c r="O103">
        <f t="shared" ca="1" si="14"/>
        <v>4.8893564102896053E-3</v>
      </c>
      <c r="Q103" s="2">
        <f t="shared" si="15"/>
        <v>36906.950100000002</v>
      </c>
    </row>
    <row r="104" spans="1:17" x14ac:dyDescent="0.2">
      <c r="A104" s="14" t="s">
        <v>36</v>
      </c>
      <c r="B104" s="15"/>
      <c r="C104" s="19">
        <v>52647.367200000001</v>
      </c>
      <c r="D104" s="19">
        <v>2.0000000000000001E-4</v>
      </c>
      <c r="E104">
        <f t="shared" si="12"/>
        <v>41167.004204561315</v>
      </c>
      <c r="F104">
        <f t="shared" si="13"/>
        <v>41167</v>
      </c>
      <c r="G104">
        <f t="shared" si="16"/>
        <v>2.771999999822583E-3</v>
      </c>
      <c r="J104">
        <f>G104</f>
        <v>2.771999999822583E-3</v>
      </c>
      <c r="O104">
        <f t="shared" ca="1" si="14"/>
        <v>4.1501006931168108E-3</v>
      </c>
      <c r="Q104" s="2">
        <f t="shared" si="15"/>
        <v>37628.867200000001</v>
      </c>
    </row>
    <row r="105" spans="1:17" x14ac:dyDescent="0.2">
      <c r="A105" s="13" t="s">
        <v>34</v>
      </c>
      <c r="B105" s="12" t="s">
        <v>35</v>
      </c>
      <c r="C105" s="9">
        <v>52654.620900000002</v>
      </c>
      <c r="D105" s="13">
        <v>4.0000000000000002E-4</v>
      </c>
      <c r="E105">
        <f t="shared" si="12"/>
        <v>41178.006595033403</v>
      </c>
      <c r="F105">
        <f t="shared" si="13"/>
        <v>41178</v>
      </c>
      <c r="G105">
        <f t="shared" si="16"/>
        <v>4.3480000022100285E-3</v>
      </c>
      <c r="K105">
        <f t="shared" ref="K105:K115" si="18">G105</f>
        <v>4.3480000022100285E-3</v>
      </c>
      <c r="O105">
        <f t="shared" ca="1" si="14"/>
        <v>4.1426743799762612E-3</v>
      </c>
      <c r="Q105" s="2">
        <f t="shared" si="15"/>
        <v>37636.120900000002</v>
      </c>
    </row>
    <row r="106" spans="1:17" x14ac:dyDescent="0.2">
      <c r="A106" s="20" t="s">
        <v>40</v>
      </c>
      <c r="B106" s="21" t="s">
        <v>35</v>
      </c>
      <c r="C106" s="22">
        <v>52655.2768</v>
      </c>
      <c r="D106" s="22">
        <v>1E-3</v>
      </c>
      <c r="E106">
        <f t="shared" si="12"/>
        <v>41179.001462192318</v>
      </c>
      <c r="F106">
        <f t="shared" si="13"/>
        <v>41179</v>
      </c>
      <c r="G106">
        <f t="shared" si="16"/>
        <v>9.6399999893037602E-4</v>
      </c>
      <c r="K106">
        <f t="shared" si="18"/>
        <v>9.6399999893037602E-4</v>
      </c>
      <c r="O106">
        <f t="shared" ca="1" si="14"/>
        <v>4.1419992605998476E-3</v>
      </c>
      <c r="Q106" s="2">
        <f t="shared" si="15"/>
        <v>37636.7768</v>
      </c>
    </row>
    <row r="107" spans="1:17" x14ac:dyDescent="0.2">
      <c r="A107" s="37" t="s">
        <v>47</v>
      </c>
      <c r="B107" s="38" t="s">
        <v>35</v>
      </c>
      <c r="C107" s="37">
        <v>52715.272499999999</v>
      </c>
      <c r="D107" s="37">
        <v>2.0000000000000001E-4</v>
      </c>
      <c r="E107">
        <f t="shared" si="12"/>
        <v>41270.002760570562</v>
      </c>
      <c r="F107">
        <f t="shared" si="13"/>
        <v>41270</v>
      </c>
      <c r="G107">
        <f t="shared" si="16"/>
        <v>1.8199999976786785E-3</v>
      </c>
      <c r="K107">
        <f t="shared" si="18"/>
        <v>1.8199999976786785E-3</v>
      </c>
      <c r="O107">
        <f t="shared" ca="1" si="14"/>
        <v>4.0805633973462208E-3</v>
      </c>
      <c r="Q107" s="2">
        <f t="shared" si="15"/>
        <v>37696.772499999999</v>
      </c>
    </row>
    <row r="108" spans="1:17" x14ac:dyDescent="0.2">
      <c r="A108" s="6" t="s">
        <v>31</v>
      </c>
      <c r="C108" s="19">
        <v>52998.764799999997</v>
      </c>
      <c r="D108" s="19">
        <v>2.0000000000000001E-4</v>
      </c>
      <c r="E108">
        <f t="shared" si="12"/>
        <v>41700.003033594017</v>
      </c>
      <c r="F108">
        <f t="shared" si="13"/>
        <v>41700</v>
      </c>
      <c r="G108">
        <f t="shared" si="16"/>
        <v>2.0000000004074536E-3</v>
      </c>
      <c r="K108">
        <f t="shared" si="18"/>
        <v>2.0000000004074536E-3</v>
      </c>
      <c r="O108">
        <f t="shared" ca="1" si="14"/>
        <v>3.7902620654884089E-3</v>
      </c>
      <c r="Q108" s="2">
        <f t="shared" si="15"/>
        <v>37980.264799999997</v>
      </c>
    </row>
    <row r="109" spans="1:17" x14ac:dyDescent="0.2">
      <c r="A109" s="61" t="s">
        <v>372</v>
      </c>
      <c r="B109" s="63" t="s">
        <v>35</v>
      </c>
      <c r="C109" s="62">
        <v>53354.119599999998</v>
      </c>
      <c r="D109" s="19"/>
      <c r="E109">
        <f t="shared" si="12"/>
        <v>42239.004131755057</v>
      </c>
      <c r="F109">
        <f t="shared" si="13"/>
        <v>42239</v>
      </c>
      <c r="G109">
        <f t="shared" si="16"/>
        <v>2.723999998124782E-3</v>
      </c>
      <c r="K109">
        <f t="shared" si="18"/>
        <v>2.723999998124782E-3</v>
      </c>
      <c r="O109">
        <f t="shared" ca="1" si="14"/>
        <v>3.4263727216015255E-3</v>
      </c>
      <c r="Q109" s="2">
        <f t="shared" si="15"/>
        <v>38335.619599999998</v>
      </c>
    </row>
    <row r="110" spans="1:17" x14ac:dyDescent="0.2">
      <c r="A110" s="61" t="s">
        <v>493</v>
      </c>
      <c r="B110" s="63" t="s">
        <v>35</v>
      </c>
      <c r="C110" s="62">
        <v>53450.375200000002</v>
      </c>
      <c r="D110" s="19"/>
      <c r="E110">
        <f t="shared" si="12"/>
        <v>42385.004338039456</v>
      </c>
      <c r="F110">
        <f t="shared" si="13"/>
        <v>42385</v>
      </c>
      <c r="G110">
        <f t="shared" si="16"/>
        <v>2.8600000005098991E-3</v>
      </c>
      <c r="K110">
        <f t="shared" si="18"/>
        <v>2.8600000005098991E-3</v>
      </c>
      <c r="O110">
        <f t="shared" ca="1" si="14"/>
        <v>3.3278052926451543E-3</v>
      </c>
      <c r="Q110" s="2">
        <f t="shared" si="15"/>
        <v>38431.875200000002</v>
      </c>
    </row>
    <row r="111" spans="1:17" x14ac:dyDescent="0.2">
      <c r="A111" s="14" t="s">
        <v>38</v>
      </c>
      <c r="B111" s="17" t="s">
        <v>35</v>
      </c>
      <c r="C111" s="18">
        <v>53671.895700000001</v>
      </c>
      <c r="D111" s="18">
        <v>1E-4</v>
      </c>
      <c r="E111">
        <f t="shared" si="12"/>
        <v>42721.005970113038</v>
      </c>
      <c r="F111">
        <f t="shared" si="13"/>
        <v>42721</v>
      </c>
      <c r="G111">
        <f t="shared" si="16"/>
        <v>3.9360000009764917E-3</v>
      </c>
      <c r="K111">
        <f t="shared" si="18"/>
        <v>3.9360000009764917E-3</v>
      </c>
      <c r="O111">
        <f t="shared" ca="1" si="14"/>
        <v>3.1009651821702136E-3</v>
      </c>
      <c r="Q111" s="2">
        <f t="shared" si="15"/>
        <v>38653.395700000001</v>
      </c>
    </row>
    <row r="112" spans="1:17" x14ac:dyDescent="0.2">
      <c r="A112" s="61" t="s">
        <v>493</v>
      </c>
      <c r="B112" s="63" t="s">
        <v>35</v>
      </c>
      <c r="C112" s="62">
        <v>53674.5337</v>
      </c>
      <c r="D112" s="19"/>
      <c r="E112">
        <f t="shared" si="12"/>
        <v>42725.00728062565</v>
      </c>
      <c r="F112">
        <f t="shared" si="13"/>
        <v>42725</v>
      </c>
      <c r="G112">
        <f t="shared" si="16"/>
        <v>4.8000000024330802E-3</v>
      </c>
      <c r="K112">
        <f t="shared" si="18"/>
        <v>4.8000000024330802E-3</v>
      </c>
      <c r="O112">
        <f t="shared" ca="1" si="14"/>
        <v>3.0982647046645592E-3</v>
      </c>
      <c r="Q112" s="2">
        <f t="shared" si="15"/>
        <v>38656.0337</v>
      </c>
    </row>
    <row r="113" spans="1:17" x14ac:dyDescent="0.2">
      <c r="A113" s="61" t="s">
        <v>393</v>
      </c>
      <c r="B113" s="63" t="s">
        <v>35</v>
      </c>
      <c r="C113" s="62">
        <v>53696.289499999999</v>
      </c>
      <c r="D113" s="19"/>
      <c r="E113">
        <f t="shared" si="12"/>
        <v>42758.006413017763</v>
      </c>
      <c r="F113">
        <f t="shared" si="13"/>
        <v>42758</v>
      </c>
      <c r="G113">
        <f t="shared" si="16"/>
        <v>4.2280000052414834E-3</v>
      </c>
      <c r="K113">
        <f t="shared" si="18"/>
        <v>4.2280000052414834E-3</v>
      </c>
      <c r="O113">
        <f t="shared" ca="1" si="14"/>
        <v>3.075985765242914E-3</v>
      </c>
      <c r="Q113" s="2">
        <f t="shared" si="15"/>
        <v>38677.789499999999</v>
      </c>
    </row>
    <row r="114" spans="1:17" x14ac:dyDescent="0.2">
      <c r="A114" s="61" t="s">
        <v>393</v>
      </c>
      <c r="B114" s="63" t="s">
        <v>35</v>
      </c>
      <c r="C114" s="62">
        <v>53700.244899999998</v>
      </c>
      <c r="D114" s="19"/>
      <c r="E114">
        <f t="shared" si="12"/>
        <v>42764.005951911466</v>
      </c>
      <c r="F114">
        <f t="shared" si="13"/>
        <v>42764</v>
      </c>
      <c r="G114">
        <f t="shared" si="16"/>
        <v>3.9239999969140626E-3</v>
      </c>
      <c r="K114">
        <f t="shared" si="18"/>
        <v>3.9239999969140626E-3</v>
      </c>
      <c r="O114">
        <f t="shared" ca="1" si="14"/>
        <v>3.0719350489844324E-3</v>
      </c>
      <c r="Q114" s="2">
        <f t="shared" si="15"/>
        <v>38681.744899999998</v>
      </c>
    </row>
    <row r="115" spans="1:17" x14ac:dyDescent="0.2">
      <c r="A115" s="61" t="s">
        <v>493</v>
      </c>
      <c r="B115" s="63" t="s">
        <v>35</v>
      </c>
      <c r="C115" s="62">
        <v>53715.409099999997</v>
      </c>
      <c r="D115" s="19"/>
      <c r="E115">
        <f t="shared" si="12"/>
        <v>42787.00696513187</v>
      </c>
      <c r="F115">
        <f t="shared" si="13"/>
        <v>42787</v>
      </c>
      <c r="G115">
        <f t="shared" si="16"/>
        <v>4.5919999975012615E-3</v>
      </c>
      <c r="K115">
        <f t="shared" si="18"/>
        <v>4.5919999975012615E-3</v>
      </c>
      <c r="O115">
        <f t="shared" ca="1" si="14"/>
        <v>3.0564073033269232E-3</v>
      </c>
      <c r="Q115" s="2">
        <f t="shared" si="15"/>
        <v>38696.909099999997</v>
      </c>
    </row>
    <row r="116" spans="1:17" x14ac:dyDescent="0.2">
      <c r="A116" s="22" t="s">
        <v>50</v>
      </c>
      <c r="B116" s="17"/>
      <c r="C116" s="36">
        <v>53758.259599999998</v>
      </c>
      <c r="D116" s="19">
        <v>5.9999999999999995E-4</v>
      </c>
      <c r="E116">
        <f t="shared" si="12"/>
        <v>42852.002475412723</v>
      </c>
      <c r="F116">
        <f t="shared" si="13"/>
        <v>42852</v>
      </c>
      <c r="G116">
        <f t="shared" si="16"/>
        <v>1.6319999995175749E-3</v>
      </c>
      <c r="J116">
        <f>G116</f>
        <v>1.6319999995175749E-3</v>
      </c>
      <c r="O116">
        <f t="shared" ca="1" si="14"/>
        <v>3.0125245438600429E-3</v>
      </c>
      <c r="Q116" s="2">
        <f t="shared" si="15"/>
        <v>38739.759599999998</v>
      </c>
    </row>
    <row r="117" spans="1:17" x14ac:dyDescent="0.2">
      <c r="A117" s="45" t="s">
        <v>46</v>
      </c>
      <c r="B117" s="46"/>
      <c r="C117" s="22">
        <v>54068.786999999997</v>
      </c>
      <c r="D117" s="22">
        <v>2E-3</v>
      </c>
      <c r="E117">
        <f t="shared" ref="E117:E140" si="19">+(C117-C$7)/C$8</f>
        <v>43323.009507283656</v>
      </c>
      <c r="F117">
        <f t="shared" ref="F117:F140" si="20">ROUND(2*E117,0)/2</f>
        <v>43323</v>
      </c>
      <c r="G117">
        <f t="shared" si="16"/>
        <v>6.2679999973624945E-3</v>
      </c>
      <c r="K117">
        <f>G117</f>
        <v>6.2679999973624945E-3</v>
      </c>
      <c r="O117">
        <f t="shared" ref="O117:O140" ca="1" si="21">+C$11+C$12*F117</f>
        <v>2.6945433175692805E-3</v>
      </c>
      <c r="Q117" s="2">
        <f t="shared" ref="Q117:Q140" si="22">+C117-15018.5</f>
        <v>39050.286999999997</v>
      </c>
    </row>
    <row r="118" spans="1:17" x14ac:dyDescent="0.2">
      <c r="A118" s="22" t="s">
        <v>48</v>
      </c>
      <c r="B118" s="21" t="s">
        <v>49</v>
      </c>
      <c r="C118" s="22">
        <v>54091.532700000003</v>
      </c>
      <c r="D118" s="22">
        <v>3.5999999999999999E-3</v>
      </c>
      <c r="E118">
        <f t="shared" si="19"/>
        <v>43357.510117036065</v>
      </c>
      <c r="F118">
        <f t="shared" si="20"/>
        <v>43357.5</v>
      </c>
      <c r="G118">
        <f t="shared" ref="G118:G140" si="23">+C118-(C$7+F118*C$8)</f>
        <v>6.6700000097625889E-3</v>
      </c>
      <c r="J118">
        <f>G118</f>
        <v>6.6700000097625889E-3</v>
      </c>
      <c r="O118">
        <f t="shared" ca="1" si="21"/>
        <v>2.6712516990830132E-3</v>
      </c>
      <c r="Q118" s="2">
        <f t="shared" si="22"/>
        <v>39073.032700000003</v>
      </c>
    </row>
    <row r="119" spans="1:17" x14ac:dyDescent="0.2">
      <c r="A119" s="22" t="s">
        <v>52</v>
      </c>
      <c r="B119" s="21" t="s">
        <v>49</v>
      </c>
      <c r="C119" s="22">
        <v>54476.551500000001</v>
      </c>
      <c r="D119" s="22">
        <v>3.3E-3</v>
      </c>
      <c r="E119">
        <f t="shared" si="19"/>
        <v>43941.5054817044</v>
      </c>
      <c r="F119">
        <f t="shared" si="20"/>
        <v>43941.5</v>
      </c>
      <c r="G119">
        <f t="shared" si="23"/>
        <v>3.6140000011073425E-3</v>
      </c>
      <c r="J119">
        <f>G119</f>
        <v>3.6140000011073425E-3</v>
      </c>
      <c r="O119">
        <f t="shared" ca="1" si="21"/>
        <v>2.2769819832575214E-3</v>
      </c>
      <c r="Q119" s="2">
        <f t="shared" si="22"/>
        <v>39458.051500000001</v>
      </c>
    </row>
    <row r="120" spans="1:17" x14ac:dyDescent="0.2">
      <c r="A120" s="22" t="s">
        <v>54</v>
      </c>
      <c r="B120" s="21" t="s">
        <v>49</v>
      </c>
      <c r="C120" s="22">
        <v>54521.380850000001</v>
      </c>
      <c r="D120" s="22">
        <v>1E-4</v>
      </c>
      <c r="E120">
        <f t="shared" si="19"/>
        <v>44009.502505748664</v>
      </c>
      <c r="F120">
        <f t="shared" si="20"/>
        <v>44009.5</v>
      </c>
      <c r="G120">
        <f t="shared" si="23"/>
        <v>1.65200000628829E-3</v>
      </c>
      <c r="K120">
        <f>G120</f>
        <v>1.65200000628829E-3</v>
      </c>
      <c r="O120">
        <f t="shared" ca="1" si="21"/>
        <v>2.2310738656614038E-3</v>
      </c>
      <c r="Q120" s="2">
        <f t="shared" si="22"/>
        <v>39502.880850000001</v>
      </c>
    </row>
    <row r="121" spans="1:17" x14ac:dyDescent="0.2">
      <c r="A121" s="61" t="s">
        <v>434</v>
      </c>
      <c r="B121" s="63" t="s">
        <v>35</v>
      </c>
      <c r="C121" s="62">
        <v>54809.160100000001</v>
      </c>
      <c r="D121" s="19"/>
      <c r="E121">
        <f t="shared" si="19"/>
        <v>44446.005211714531</v>
      </c>
      <c r="F121">
        <f t="shared" si="20"/>
        <v>44446</v>
      </c>
      <c r="G121">
        <f t="shared" si="23"/>
        <v>3.4360000063315965E-3</v>
      </c>
      <c r="K121">
        <f>G121</f>
        <v>3.4360000063315965E-3</v>
      </c>
      <c r="O121">
        <f t="shared" ca="1" si="21"/>
        <v>1.9363842578569053E-3</v>
      </c>
      <c r="Q121" s="2">
        <f t="shared" si="22"/>
        <v>39790.660100000001</v>
      </c>
    </row>
    <row r="122" spans="1:17" x14ac:dyDescent="0.2">
      <c r="A122" s="11" t="s">
        <v>59</v>
      </c>
      <c r="B122" s="47" t="s">
        <v>35</v>
      </c>
      <c r="C122" s="11">
        <v>54829.597699999998</v>
      </c>
      <c r="D122" s="11">
        <v>5.9999999999999995E-4</v>
      </c>
      <c r="E122">
        <f t="shared" si="19"/>
        <v>44477.004902287939</v>
      </c>
      <c r="F122">
        <f t="shared" si="20"/>
        <v>44477</v>
      </c>
      <c r="G122">
        <f t="shared" si="23"/>
        <v>3.2320000027539209E-3</v>
      </c>
      <c r="J122">
        <f>G122</f>
        <v>3.2320000027539209E-3</v>
      </c>
      <c r="O122">
        <f t="shared" ca="1" si="21"/>
        <v>1.9154555571880873E-3</v>
      </c>
      <c r="Q122" s="2">
        <f t="shared" si="22"/>
        <v>39811.097699999998</v>
      </c>
    </row>
    <row r="123" spans="1:17" x14ac:dyDescent="0.2">
      <c r="A123" s="22" t="s">
        <v>53</v>
      </c>
      <c r="B123" s="21" t="s">
        <v>35</v>
      </c>
      <c r="C123" s="22">
        <v>54881.6829</v>
      </c>
      <c r="D123" s="22">
        <v>4.0000000000000002E-4</v>
      </c>
      <c r="E123">
        <f t="shared" si="19"/>
        <v>44556.007577917866</v>
      </c>
      <c r="F123">
        <f t="shared" si="20"/>
        <v>44556</v>
      </c>
      <c r="G123">
        <f t="shared" si="23"/>
        <v>4.9960000033024698E-3</v>
      </c>
      <c r="K123">
        <f>G123</f>
        <v>4.9960000033024698E-3</v>
      </c>
      <c r="O123">
        <f t="shared" ca="1" si="21"/>
        <v>1.8621211264514201E-3</v>
      </c>
      <c r="Q123" s="2">
        <f t="shared" si="22"/>
        <v>39863.1829</v>
      </c>
    </row>
    <row r="124" spans="1:17" x14ac:dyDescent="0.2">
      <c r="A124" s="61" t="s">
        <v>451</v>
      </c>
      <c r="B124" s="63" t="s">
        <v>49</v>
      </c>
      <c r="C124" s="62">
        <v>55135.176399999997</v>
      </c>
      <c r="D124" s="19"/>
      <c r="E124">
        <f t="shared" si="19"/>
        <v>44940.505760795044</v>
      </c>
      <c r="F124">
        <f t="shared" si="20"/>
        <v>44940.5</v>
      </c>
      <c r="G124">
        <f t="shared" si="23"/>
        <v>3.7979999979143031E-3</v>
      </c>
      <c r="K124">
        <f>G124</f>
        <v>3.7979999979143031E-3</v>
      </c>
      <c r="O124">
        <f t="shared" ca="1" si="21"/>
        <v>1.6025377262204252E-3</v>
      </c>
      <c r="Q124" s="2">
        <f t="shared" si="22"/>
        <v>40116.676399999997</v>
      </c>
    </row>
    <row r="125" spans="1:17" x14ac:dyDescent="0.2">
      <c r="A125" s="61" t="s">
        <v>451</v>
      </c>
      <c r="B125" s="63" t="s">
        <v>35</v>
      </c>
      <c r="C125" s="62">
        <v>55136.163699999997</v>
      </c>
      <c r="D125" s="19"/>
      <c r="E125">
        <f t="shared" si="19"/>
        <v>44942.003294483104</v>
      </c>
      <c r="F125">
        <f t="shared" si="20"/>
        <v>44942</v>
      </c>
      <c r="G125">
        <f t="shared" si="23"/>
        <v>2.1720000004279427E-3</v>
      </c>
      <c r="K125">
        <f>G125</f>
        <v>2.1720000004279427E-3</v>
      </c>
      <c r="O125">
        <f t="shared" ca="1" si="21"/>
        <v>1.601525047155803E-3</v>
      </c>
      <c r="Q125" s="2">
        <f t="shared" si="22"/>
        <v>40117.663699999997</v>
      </c>
    </row>
    <row r="126" spans="1:17" x14ac:dyDescent="0.2">
      <c r="A126" s="11" t="s">
        <v>56</v>
      </c>
      <c r="B126" s="47" t="s">
        <v>49</v>
      </c>
      <c r="C126" s="11">
        <v>55158.911800000002</v>
      </c>
      <c r="D126" s="11">
        <v>4.0000000000000002E-4</v>
      </c>
      <c r="E126">
        <f t="shared" si="19"/>
        <v>44976.507544548331</v>
      </c>
      <c r="F126">
        <f t="shared" si="20"/>
        <v>44976.5</v>
      </c>
      <c r="G126">
        <f t="shared" si="23"/>
        <v>4.9740000031306408E-3</v>
      </c>
      <c r="K126">
        <f>G126</f>
        <v>4.9740000031306408E-3</v>
      </c>
      <c r="O126">
        <f t="shared" ca="1" si="21"/>
        <v>1.5782334286695392E-3</v>
      </c>
      <c r="Q126" s="2">
        <f t="shared" si="22"/>
        <v>40140.411800000002</v>
      </c>
    </row>
    <row r="127" spans="1:17" x14ac:dyDescent="0.2">
      <c r="A127" s="39" t="s">
        <v>55</v>
      </c>
      <c r="B127" s="38"/>
      <c r="C127" s="22">
        <v>55163.853000000003</v>
      </c>
      <c r="D127" s="22">
        <v>1E-3</v>
      </c>
      <c r="E127">
        <f t="shared" si="19"/>
        <v>44984.002341934589</v>
      </c>
      <c r="F127">
        <f t="shared" si="20"/>
        <v>44984</v>
      </c>
      <c r="G127">
        <f t="shared" si="23"/>
        <v>1.5440000061062165E-3</v>
      </c>
      <c r="K127">
        <f>G127</f>
        <v>1.5440000061062165E-3</v>
      </c>
      <c r="O127">
        <f t="shared" ca="1" si="21"/>
        <v>1.5731700333464355E-3</v>
      </c>
      <c r="Q127" s="2">
        <f t="shared" si="22"/>
        <v>40145.353000000003</v>
      </c>
    </row>
    <row r="128" spans="1:17" x14ac:dyDescent="0.2">
      <c r="A128" s="11" t="s">
        <v>60</v>
      </c>
      <c r="B128" s="47" t="s">
        <v>35</v>
      </c>
      <c r="C128" s="11">
        <v>55244.285900000003</v>
      </c>
      <c r="D128" s="11">
        <v>1.6000000000000001E-3</v>
      </c>
      <c r="E128">
        <f t="shared" si="19"/>
        <v>45106.00272416744</v>
      </c>
      <c r="F128">
        <f t="shared" si="20"/>
        <v>45106</v>
      </c>
      <c r="G128">
        <f t="shared" si="23"/>
        <v>1.7960000041057356E-3</v>
      </c>
      <c r="J128">
        <f>G128</f>
        <v>1.7960000041057356E-3</v>
      </c>
      <c r="O128">
        <f t="shared" ca="1" si="21"/>
        <v>1.4908054694239871E-3</v>
      </c>
      <c r="Q128" s="2">
        <f t="shared" si="22"/>
        <v>40225.785900000003</v>
      </c>
    </row>
    <row r="129" spans="1:17" x14ac:dyDescent="0.2">
      <c r="A129" s="11" t="s">
        <v>61</v>
      </c>
      <c r="B129" s="47" t="s">
        <v>35</v>
      </c>
      <c r="C129" s="11">
        <v>55591.728900000002</v>
      </c>
      <c r="D129" s="11">
        <v>2.0000000000000001E-4</v>
      </c>
      <c r="E129">
        <f t="shared" si="19"/>
        <v>45633.00322774404</v>
      </c>
      <c r="F129">
        <f t="shared" si="20"/>
        <v>45633</v>
      </c>
      <c r="G129">
        <f t="shared" si="23"/>
        <v>2.1280000073602423E-3</v>
      </c>
      <c r="K129">
        <f>G129</f>
        <v>2.1280000073602423E-3</v>
      </c>
      <c r="O129">
        <f t="shared" ca="1" si="21"/>
        <v>1.1350175580540668E-3</v>
      </c>
      <c r="Q129" s="2">
        <f t="shared" si="22"/>
        <v>40573.228900000002</v>
      </c>
    </row>
    <row r="130" spans="1:17" x14ac:dyDescent="0.2">
      <c r="A130" s="64" t="s">
        <v>64</v>
      </c>
      <c r="B130" s="65" t="s">
        <v>35</v>
      </c>
      <c r="C130" s="66">
        <v>55602.277000000002</v>
      </c>
      <c r="D130" s="66">
        <v>1E-4</v>
      </c>
      <c r="E130">
        <f t="shared" si="19"/>
        <v>45649.002554286169</v>
      </c>
      <c r="F130">
        <f t="shared" si="20"/>
        <v>45649</v>
      </c>
      <c r="G130">
        <f t="shared" si="23"/>
        <v>1.684000002569519E-3</v>
      </c>
      <c r="J130">
        <f>G130</f>
        <v>1.684000002569519E-3</v>
      </c>
      <c r="O130">
        <f t="shared" ca="1" si="21"/>
        <v>1.1242156480314493E-3</v>
      </c>
      <c r="Q130" s="2">
        <f t="shared" si="22"/>
        <v>40583.777000000002</v>
      </c>
    </row>
    <row r="131" spans="1:17" x14ac:dyDescent="0.2">
      <c r="A131" s="67" t="s">
        <v>62</v>
      </c>
      <c r="B131" s="68" t="s">
        <v>49</v>
      </c>
      <c r="C131" s="67">
        <v>55838.627999999997</v>
      </c>
      <c r="D131" s="67">
        <v>0.01</v>
      </c>
      <c r="E131">
        <f t="shared" si="19"/>
        <v>46007.499044417884</v>
      </c>
      <c r="F131">
        <f t="shared" si="20"/>
        <v>46007.5</v>
      </c>
      <c r="G131">
        <f t="shared" si="23"/>
        <v>-6.3000000227475539E-4</v>
      </c>
      <c r="K131">
        <f>G131</f>
        <v>-6.3000000227475539E-4</v>
      </c>
      <c r="O131">
        <f t="shared" ca="1" si="21"/>
        <v>8.8218535158720787E-4</v>
      </c>
      <c r="Q131" s="2">
        <f t="shared" si="22"/>
        <v>40820.127999999997</v>
      </c>
    </row>
    <row r="132" spans="1:17" x14ac:dyDescent="0.2">
      <c r="A132" s="64" t="s">
        <v>63</v>
      </c>
      <c r="B132" s="65" t="s">
        <v>35</v>
      </c>
      <c r="C132" s="66">
        <v>56256.943500000001</v>
      </c>
      <c r="D132" s="66">
        <v>2.0000000000000001E-4</v>
      </c>
      <c r="E132">
        <f t="shared" si="19"/>
        <v>46641.998744092081</v>
      </c>
      <c r="F132">
        <f t="shared" si="20"/>
        <v>46642</v>
      </c>
      <c r="G132">
        <f t="shared" si="23"/>
        <v>-8.2799999654525891E-4</v>
      </c>
      <c r="K132">
        <f>G132</f>
        <v>-8.2799999654525891E-4</v>
      </c>
      <c r="O132">
        <f t="shared" ca="1" si="21"/>
        <v>4.5382210725283118E-4</v>
      </c>
      <c r="Q132" s="2">
        <f t="shared" si="22"/>
        <v>41238.443500000001</v>
      </c>
    </row>
    <row r="133" spans="1:17" x14ac:dyDescent="0.2">
      <c r="A133" s="69" t="s">
        <v>66</v>
      </c>
      <c r="B133" s="65"/>
      <c r="C133" s="69">
        <v>57042.485800000002</v>
      </c>
      <c r="D133" s="69">
        <v>6.4999999999999997E-3</v>
      </c>
      <c r="E133">
        <f t="shared" si="19"/>
        <v>47833.506956031095</v>
      </c>
      <c r="F133">
        <f t="shared" si="20"/>
        <v>47833.5</v>
      </c>
      <c r="G133">
        <f t="shared" si="23"/>
        <v>4.5860000027460046E-3</v>
      </c>
      <c r="J133">
        <f>G133</f>
        <v>4.5860000027460046E-3</v>
      </c>
      <c r="O133">
        <f t="shared" ca="1" si="21"/>
        <v>-3.5058262974386328E-4</v>
      </c>
      <c r="Q133" s="2">
        <f t="shared" si="22"/>
        <v>42023.985800000002</v>
      </c>
    </row>
    <row r="134" spans="1:17" x14ac:dyDescent="0.2">
      <c r="A134" s="73" t="s">
        <v>1</v>
      </c>
      <c r="B134" s="74" t="s">
        <v>35</v>
      </c>
      <c r="C134" s="75">
        <v>57296.631000000001</v>
      </c>
      <c r="D134" s="75">
        <v>1E-4</v>
      </c>
      <c r="E134">
        <f t="shared" si="19"/>
        <v>48218.99363551975</v>
      </c>
      <c r="F134">
        <f t="shared" si="20"/>
        <v>48219</v>
      </c>
      <c r="G134">
        <f t="shared" si="23"/>
        <v>-4.1960000016842969E-3</v>
      </c>
      <c r="K134">
        <f t="shared" ref="K134:K140" si="24">G134</f>
        <v>-4.1960000016842969E-3</v>
      </c>
      <c r="O134">
        <f t="shared" ca="1" si="21"/>
        <v>-6.1084114935127526E-4</v>
      </c>
      <c r="Q134" s="2">
        <f t="shared" si="22"/>
        <v>42278.131000000001</v>
      </c>
    </row>
    <row r="135" spans="1:17" x14ac:dyDescent="0.2">
      <c r="A135" s="70" t="s">
        <v>492</v>
      </c>
      <c r="B135" s="71" t="s">
        <v>35</v>
      </c>
      <c r="C135" s="72">
        <v>57414.307099999998</v>
      </c>
      <c r="D135" s="72">
        <v>9.1999999999999998E-3</v>
      </c>
      <c r="E135">
        <f t="shared" si="19"/>
        <v>48397.484392158767</v>
      </c>
      <c r="F135">
        <f t="shared" si="20"/>
        <v>48397.5</v>
      </c>
      <c r="G135">
        <f t="shared" si="23"/>
        <v>-1.0289999998349231E-2</v>
      </c>
      <c r="K135">
        <f t="shared" si="24"/>
        <v>-1.0289999998349231E-2</v>
      </c>
      <c r="O135">
        <f t="shared" ca="1" si="21"/>
        <v>-7.3134995804108316E-4</v>
      </c>
      <c r="Q135" s="2">
        <f t="shared" si="22"/>
        <v>42395.807099999998</v>
      </c>
    </row>
    <row r="136" spans="1:17" x14ac:dyDescent="0.2">
      <c r="A136" s="80" t="s">
        <v>0</v>
      </c>
      <c r="B136" s="81" t="s">
        <v>35</v>
      </c>
      <c r="C136" s="80">
        <v>57702.090300000003</v>
      </c>
      <c r="D136" s="80" t="s">
        <v>76</v>
      </c>
      <c r="E136">
        <f t="shared" si="19"/>
        <v>48833.993089472831</v>
      </c>
      <c r="F136">
        <f t="shared" si="20"/>
        <v>48834</v>
      </c>
      <c r="G136">
        <f t="shared" si="23"/>
        <v>-4.5559999925899319E-3</v>
      </c>
      <c r="K136">
        <f t="shared" si="24"/>
        <v>-4.5559999925899319E-3</v>
      </c>
      <c r="O136">
        <f t="shared" ca="1" si="21"/>
        <v>-1.0260395658455851E-3</v>
      </c>
      <c r="Q136" s="2">
        <f t="shared" si="22"/>
        <v>42683.590300000003</v>
      </c>
    </row>
    <row r="137" spans="1:17" x14ac:dyDescent="0.2">
      <c r="A137" s="76" t="s">
        <v>2</v>
      </c>
      <c r="B137" s="77" t="s">
        <v>35</v>
      </c>
      <c r="C137" s="78">
        <v>58058.103799999997</v>
      </c>
      <c r="D137" s="79" t="s">
        <v>76</v>
      </c>
      <c r="E137">
        <f t="shared" si="19"/>
        <v>49373.993301824405</v>
      </c>
      <c r="F137">
        <f t="shared" si="20"/>
        <v>49374</v>
      </c>
      <c r="G137">
        <f t="shared" si="23"/>
        <v>-4.4159999961266294E-3</v>
      </c>
      <c r="K137">
        <f t="shared" si="24"/>
        <v>-4.4159999961266294E-3</v>
      </c>
      <c r="O137">
        <f t="shared" ca="1" si="21"/>
        <v>-1.3906040291088786E-3</v>
      </c>
      <c r="Q137" s="2">
        <f t="shared" si="22"/>
        <v>43039.603799999997</v>
      </c>
    </row>
    <row r="138" spans="1:17" x14ac:dyDescent="0.2">
      <c r="A138" s="82" t="s">
        <v>496</v>
      </c>
      <c r="B138" s="83" t="s">
        <v>35</v>
      </c>
      <c r="C138" s="84">
        <v>58219.628618000002</v>
      </c>
      <c r="D138" s="84">
        <v>7.1000000000000005E-5</v>
      </c>
      <c r="E138">
        <f t="shared" si="19"/>
        <v>49618.993662822097</v>
      </c>
      <c r="F138">
        <f t="shared" si="20"/>
        <v>49619</v>
      </c>
      <c r="G138">
        <f t="shared" si="23"/>
        <v>-4.1779999955906533E-3</v>
      </c>
      <c r="K138">
        <f t="shared" si="24"/>
        <v>-4.1779999955906533E-3</v>
      </c>
      <c r="O138">
        <f t="shared" ca="1" si="21"/>
        <v>-1.5560082763301925E-3</v>
      </c>
      <c r="Q138" s="2">
        <f t="shared" si="22"/>
        <v>43201.128618000002</v>
      </c>
    </row>
    <row r="139" spans="1:17" x14ac:dyDescent="0.2">
      <c r="A139" s="6" t="s">
        <v>494</v>
      </c>
      <c r="B139" s="26"/>
      <c r="C139" s="19">
        <v>58785.952663472461</v>
      </c>
      <c r="D139" s="19">
        <v>2.0000000000000001E-4</v>
      </c>
      <c r="E139">
        <f t="shared" si="19"/>
        <v>50477.992281736653</v>
      </c>
      <c r="F139">
        <f t="shared" si="20"/>
        <v>50478</v>
      </c>
      <c r="G139">
        <f t="shared" si="23"/>
        <v>-5.0885275413747877E-3</v>
      </c>
      <c r="K139">
        <f t="shared" si="24"/>
        <v>-5.0885275413747877E-3</v>
      </c>
      <c r="O139">
        <f t="shared" ca="1" si="21"/>
        <v>-2.135935820669399E-3</v>
      </c>
      <c r="Q139" s="2">
        <f t="shared" si="22"/>
        <v>43767.452663472461</v>
      </c>
    </row>
    <row r="140" spans="1:17" x14ac:dyDescent="0.2">
      <c r="A140" s="85" t="s">
        <v>497</v>
      </c>
      <c r="B140" s="86" t="s">
        <v>49</v>
      </c>
      <c r="C140" s="87">
        <v>59938.062200000044</v>
      </c>
      <c r="D140" s="19"/>
      <c r="E140">
        <f t="shared" si="19"/>
        <v>52225.508582037561</v>
      </c>
      <c r="F140">
        <f t="shared" si="20"/>
        <v>52225.5</v>
      </c>
      <c r="G140">
        <f t="shared" si="23"/>
        <v>5.6580000527901575E-3</v>
      </c>
      <c r="K140">
        <f t="shared" si="24"/>
        <v>5.6580000527901575E-3</v>
      </c>
      <c r="O140">
        <f t="shared" ca="1" si="21"/>
        <v>-3.3157069309520115E-3</v>
      </c>
      <c r="Q140" s="2">
        <f t="shared" si="22"/>
        <v>44919.562200000044</v>
      </c>
    </row>
    <row r="141" spans="1:17" x14ac:dyDescent="0.2">
      <c r="B141" s="26"/>
      <c r="C141" s="19"/>
      <c r="D141" s="19"/>
    </row>
    <row r="142" spans="1:17" x14ac:dyDescent="0.2">
      <c r="B142" s="26"/>
      <c r="C142" s="19"/>
      <c r="D142" s="19"/>
    </row>
    <row r="143" spans="1:17" x14ac:dyDescent="0.2">
      <c r="B143" s="26"/>
      <c r="C143" s="19"/>
      <c r="D143" s="19"/>
    </row>
    <row r="144" spans="1:17" x14ac:dyDescent="0.2">
      <c r="B144" s="26"/>
      <c r="C144" s="19"/>
      <c r="D144" s="19"/>
    </row>
    <row r="145" spans="2:4" x14ac:dyDescent="0.2">
      <c r="B145" s="26"/>
      <c r="C145" s="19"/>
      <c r="D145" s="19"/>
    </row>
    <row r="146" spans="2:4" x14ac:dyDescent="0.2">
      <c r="B146" s="26"/>
      <c r="C146" s="19"/>
      <c r="D146" s="19"/>
    </row>
    <row r="147" spans="2:4" x14ac:dyDescent="0.2">
      <c r="B147" s="26"/>
      <c r="C147" s="19"/>
      <c r="D147" s="19"/>
    </row>
    <row r="148" spans="2:4" x14ac:dyDescent="0.2">
      <c r="B148" s="26"/>
      <c r="C148" s="19"/>
      <c r="D148" s="19"/>
    </row>
    <row r="149" spans="2:4" x14ac:dyDescent="0.2">
      <c r="B149" s="26"/>
      <c r="C149" s="19"/>
      <c r="D149" s="19"/>
    </row>
    <row r="150" spans="2:4" x14ac:dyDescent="0.2">
      <c r="B150" s="26"/>
      <c r="C150" s="19"/>
      <c r="D150" s="19"/>
    </row>
    <row r="151" spans="2:4" x14ac:dyDescent="0.2">
      <c r="B151" s="26"/>
      <c r="C151" s="19"/>
      <c r="D151" s="19"/>
    </row>
    <row r="152" spans="2:4" x14ac:dyDescent="0.2">
      <c r="B152" s="26"/>
      <c r="C152" s="19"/>
      <c r="D152" s="19"/>
    </row>
    <row r="153" spans="2:4" x14ac:dyDescent="0.2">
      <c r="B153" s="26"/>
      <c r="C153" s="19"/>
      <c r="D153" s="19"/>
    </row>
    <row r="154" spans="2:4" x14ac:dyDescent="0.2">
      <c r="B154" s="26"/>
      <c r="C154" s="19"/>
      <c r="D154" s="19"/>
    </row>
    <row r="155" spans="2:4" x14ac:dyDescent="0.2">
      <c r="B155" s="26"/>
      <c r="C155" s="19"/>
      <c r="D155" s="19"/>
    </row>
    <row r="156" spans="2:4" x14ac:dyDescent="0.2">
      <c r="B156" s="26"/>
      <c r="C156" s="19"/>
      <c r="D156" s="19"/>
    </row>
    <row r="157" spans="2:4" x14ac:dyDescent="0.2">
      <c r="B157" s="26"/>
      <c r="C157" s="19"/>
      <c r="D157" s="19"/>
    </row>
    <row r="158" spans="2:4" x14ac:dyDescent="0.2">
      <c r="B158" s="26"/>
      <c r="C158" s="19"/>
      <c r="D158" s="19"/>
    </row>
    <row r="159" spans="2:4" x14ac:dyDescent="0.2">
      <c r="B159" s="26"/>
      <c r="C159" s="19"/>
      <c r="D159" s="19"/>
    </row>
    <row r="160" spans="2:4" x14ac:dyDescent="0.2">
      <c r="B160" s="26"/>
      <c r="C160" s="19"/>
      <c r="D160" s="19"/>
    </row>
    <row r="161" spans="2:4" x14ac:dyDescent="0.2">
      <c r="B161" s="26"/>
      <c r="C161" s="19"/>
      <c r="D161" s="19"/>
    </row>
    <row r="162" spans="2:4" x14ac:dyDescent="0.2">
      <c r="B162" s="26"/>
      <c r="C162" s="19"/>
      <c r="D162" s="19"/>
    </row>
    <row r="163" spans="2:4" x14ac:dyDescent="0.2">
      <c r="B163" s="26"/>
      <c r="C163" s="19"/>
      <c r="D163" s="19"/>
    </row>
    <row r="164" spans="2:4" x14ac:dyDescent="0.2">
      <c r="B164" s="26"/>
      <c r="C164" s="19"/>
      <c r="D164" s="19"/>
    </row>
    <row r="165" spans="2:4" x14ac:dyDescent="0.2">
      <c r="B165" s="26"/>
      <c r="C165" s="19"/>
      <c r="D165" s="19"/>
    </row>
    <row r="166" spans="2:4" x14ac:dyDescent="0.2">
      <c r="B166" s="26"/>
      <c r="C166" s="19"/>
      <c r="D166" s="19"/>
    </row>
    <row r="167" spans="2:4" x14ac:dyDescent="0.2">
      <c r="B167" s="26"/>
      <c r="C167" s="19"/>
      <c r="D167" s="19"/>
    </row>
    <row r="168" spans="2:4" x14ac:dyDescent="0.2">
      <c r="B168" s="26"/>
      <c r="C168" s="19"/>
      <c r="D168" s="19"/>
    </row>
    <row r="169" spans="2:4" x14ac:dyDescent="0.2">
      <c r="B169" s="26"/>
      <c r="C169" s="19"/>
      <c r="D169" s="19"/>
    </row>
    <row r="170" spans="2:4" x14ac:dyDescent="0.2">
      <c r="B170" s="26"/>
      <c r="C170" s="19"/>
      <c r="D170" s="19"/>
    </row>
    <row r="171" spans="2:4" x14ac:dyDescent="0.2">
      <c r="B171" s="26"/>
      <c r="C171" s="19"/>
      <c r="D171" s="19"/>
    </row>
    <row r="172" spans="2:4" x14ac:dyDescent="0.2">
      <c r="B172" s="26"/>
      <c r="C172" s="19"/>
      <c r="D172" s="19"/>
    </row>
    <row r="173" spans="2:4" x14ac:dyDescent="0.2">
      <c r="B173" s="26"/>
      <c r="C173" s="19"/>
      <c r="D173" s="19"/>
    </row>
    <row r="174" spans="2:4" x14ac:dyDescent="0.2">
      <c r="B174" s="26"/>
      <c r="C174" s="19"/>
      <c r="D174" s="19"/>
    </row>
    <row r="175" spans="2:4" x14ac:dyDescent="0.2">
      <c r="B175" s="26"/>
      <c r="C175" s="19"/>
      <c r="D175" s="19"/>
    </row>
    <row r="176" spans="2:4" x14ac:dyDescent="0.2">
      <c r="B176" s="26"/>
      <c r="C176" s="19"/>
      <c r="D176" s="19"/>
    </row>
    <row r="177" spans="2:4" x14ac:dyDescent="0.2">
      <c r="B177" s="26"/>
      <c r="C177" s="19"/>
      <c r="D177" s="19"/>
    </row>
    <row r="178" spans="2:4" x14ac:dyDescent="0.2">
      <c r="B178" s="26"/>
      <c r="C178" s="19"/>
      <c r="D178" s="19"/>
    </row>
    <row r="179" spans="2:4" x14ac:dyDescent="0.2">
      <c r="B179" s="26"/>
      <c r="C179" s="19"/>
      <c r="D179" s="19"/>
    </row>
    <row r="180" spans="2:4" x14ac:dyDescent="0.2">
      <c r="B180" s="26"/>
      <c r="C180" s="19"/>
      <c r="D180" s="19"/>
    </row>
    <row r="181" spans="2:4" x14ac:dyDescent="0.2">
      <c r="B181" s="26"/>
      <c r="C181" s="19"/>
      <c r="D181" s="19"/>
    </row>
    <row r="182" spans="2:4" x14ac:dyDescent="0.2">
      <c r="B182" s="26"/>
      <c r="C182" s="19"/>
      <c r="D182" s="19"/>
    </row>
    <row r="183" spans="2:4" x14ac:dyDescent="0.2">
      <c r="B183" s="26"/>
      <c r="C183" s="19"/>
      <c r="D183" s="19"/>
    </row>
    <row r="184" spans="2:4" x14ac:dyDescent="0.2">
      <c r="B184" s="26"/>
      <c r="C184" s="19"/>
      <c r="D184" s="19"/>
    </row>
    <row r="185" spans="2:4" x14ac:dyDescent="0.2">
      <c r="B185" s="26"/>
      <c r="C185" s="19"/>
      <c r="D185" s="19"/>
    </row>
    <row r="186" spans="2:4" x14ac:dyDescent="0.2">
      <c r="B186" s="26"/>
      <c r="C186" s="19"/>
      <c r="D186" s="19"/>
    </row>
    <row r="187" spans="2:4" x14ac:dyDescent="0.2">
      <c r="B187" s="26"/>
      <c r="C187" s="19"/>
      <c r="D187" s="19"/>
    </row>
    <row r="188" spans="2:4" x14ac:dyDescent="0.2">
      <c r="B188" s="26"/>
      <c r="C188" s="19"/>
      <c r="D188" s="19"/>
    </row>
    <row r="189" spans="2:4" x14ac:dyDescent="0.2">
      <c r="B189" s="26"/>
      <c r="C189" s="19"/>
      <c r="D189" s="19"/>
    </row>
    <row r="190" spans="2:4" x14ac:dyDescent="0.2">
      <c r="B190" s="26"/>
      <c r="C190" s="19"/>
      <c r="D190" s="19"/>
    </row>
    <row r="191" spans="2:4" x14ac:dyDescent="0.2">
      <c r="B191" s="26"/>
      <c r="C191" s="19"/>
      <c r="D191" s="19"/>
    </row>
    <row r="192" spans="2:4" x14ac:dyDescent="0.2">
      <c r="B192" s="26"/>
      <c r="C192" s="19"/>
      <c r="D192" s="19"/>
    </row>
    <row r="193" spans="2:4" x14ac:dyDescent="0.2">
      <c r="B193" s="26"/>
      <c r="C193" s="19"/>
      <c r="D193" s="19"/>
    </row>
    <row r="194" spans="2:4" x14ac:dyDescent="0.2">
      <c r="B194" s="26"/>
      <c r="C194" s="19"/>
      <c r="D194" s="19"/>
    </row>
    <row r="195" spans="2:4" x14ac:dyDescent="0.2">
      <c r="B195" s="26"/>
      <c r="C195" s="19"/>
      <c r="D195" s="19"/>
    </row>
    <row r="196" spans="2:4" x14ac:dyDescent="0.2">
      <c r="B196" s="26"/>
      <c r="C196" s="19"/>
      <c r="D196" s="19"/>
    </row>
    <row r="197" spans="2:4" x14ac:dyDescent="0.2">
      <c r="B197" s="26"/>
      <c r="C197" s="19"/>
      <c r="D197" s="19"/>
    </row>
    <row r="198" spans="2:4" x14ac:dyDescent="0.2">
      <c r="B198" s="26"/>
      <c r="C198" s="19"/>
      <c r="D198" s="19"/>
    </row>
    <row r="199" spans="2:4" x14ac:dyDescent="0.2">
      <c r="B199" s="26"/>
      <c r="C199" s="19"/>
      <c r="D199" s="19"/>
    </row>
    <row r="200" spans="2:4" x14ac:dyDescent="0.2">
      <c r="B200" s="26"/>
      <c r="C200" s="19"/>
      <c r="D200" s="19"/>
    </row>
    <row r="201" spans="2:4" x14ac:dyDescent="0.2">
      <c r="B201" s="26"/>
      <c r="C201" s="19"/>
      <c r="D201" s="19"/>
    </row>
    <row r="202" spans="2:4" x14ac:dyDescent="0.2">
      <c r="B202" s="26"/>
      <c r="C202" s="19"/>
      <c r="D202" s="19"/>
    </row>
    <row r="203" spans="2:4" x14ac:dyDescent="0.2">
      <c r="B203" s="26"/>
      <c r="C203" s="19"/>
      <c r="D203" s="19"/>
    </row>
    <row r="204" spans="2:4" x14ac:dyDescent="0.2">
      <c r="B204" s="26"/>
      <c r="C204" s="19"/>
      <c r="D204" s="19"/>
    </row>
    <row r="205" spans="2:4" x14ac:dyDescent="0.2">
      <c r="B205" s="26"/>
      <c r="C205" s="19"/>
      <c r="D205" s="19"/>
    </row>
    <row r="206" spans="2:4" x14ac:dyDescent="0.2">
      <c r="B206" s="26"/>
      <c r="C206" s="19"/>
      <c r="D206" s="19"/>
    </row>
    <row r="207" spans="2:4" x14ac:dyDescent="0.2">
      <c r="B207" s="26"/>
      <c r="C207" s="19"/>
      <c r="D207" s="19"/>
    </row>
    <row r="208" spans="2:4" x14ac:dyDescent="0.2">
      <c r="B208" s="26"/>
      <c r="C208" s="19"/>
      <c r="D208" s="19"/>
    </row>
    <row r="209" spans="2:4" x14ac:dyDescent="0.2">
      <c r="B209" s="26"/>
      <c r="C209" s="19"/>
      <c r="D209" s="19"/>
    </row>
    <row r="210" spans="2:4" x14ac:dyDescent="0.2">
      <c r="B210" s="26"/>
      <c r="C210" s="19"/>
      <c r="D210" s="19"/>
    </row>
    <row r="211" spans="2:4" x14ac:dyDescent="0.2">
      <c r="B211" s="26"/>
      <c r="C211" s="19"/>
      <c r="D211" s="19"/>
    </row>
    <row r="212" spans="2:4" x14ac:dyDescent="0.2">
      <c r="B212" s="26"/>
      <c r="C212" s="19"/>
      <c r="D212" s="19"/>
    </row>
    <row r="213" spans="2:4" x14ac:dyDescent="0.2">
      <c r="B213" s="26"/>
      <c r="C213" s="19"/>
      <c r="D213" s="19"/>
    </row>
    <row r="214" spans="2:4" x14ac:dyDescent="0.2">
      <c r="B214" s="26"/>
      <c r="C214" s="19"/>
      <c r="D214" s="19"/>
    </row>
    <row r="215" spans="2:4" x14ac:dyDescent="0.2">
      <c r="B215" s="26"/>
      <c r="C215" s="19"/>
      <c r="D215" s="19"/>
    </row>
    <row r="216" spans="2:4" x14ac:dyDescent="0.2">
      <c r="B216" s="26"/>
      <c r="C216" s="19"/>
      <c r="D216" s="19"/>
    </row>
    <row r="217" spans="2:4" x14ac:dyDescent="0.2">
      <c r="B217" s="26"/>
      <c r="C217" s="19"/>
      <c r="D217" s="19"/>
    </row>
    <row r="218" spans="2:4" x14ac:dyDescent="0.2">
      <c r="B218" s="26"/>
      <c r="C218" s="19"/>
      <c r="D218" s="19"/>
    </row>
    <row r="219" spans="2:4" x14ac:dyDescent="0.2">
      <c r="B219" s="26"/>
      <c r="C219" s="19"/>
      <c r="D219" s="19"/>
    </row>
    <row r="220" spans="2:4" x14ac:dyDescent="0.2">
      <c r="B220" s="26"/>
      <c r="C220" s="19"/>
      <c r="D220" s="19"/>
    </row>
    <row r="221" spans="2:4" x14ac:dyDescent="0.2">
      <c r="B221" s="26"/>
      <c r="C221" s="19"/>
      <c r="D221" s="19"/>
    </row>
    <row r="222" spans="2:4" x14ac:dyDescent="0.2">
      <c r="B222" s="26"/>
      <c r="C222" s="19"/>
      <c r="D222" s="19"/>
    </row>
    <row r="223" spans="2:4" x14ac:dyDescent="0.2">
      <c r="B223" s="26"/>
      <c r="C223" s="19"/>
      <c r="D223" s="19"/>
    </row>
    <row r="224" spans="2:4" x14ac:dyDescent="0.2">
      <c r="B224" s="26"/>
      <c r="C224" s="19"/>
      <c r="D224" s="19"/>
    </row>
    <row r="225" spans="2:4" x14ac:dyDescent="0.2">
      <c r="B225" s="26"/>
      <c r="C225" s="19"/>
      <c r="D225" s="19"/>
    </row>
    <row r="226" spans="2:4" x14ac:dyDescent="0.2">
      <c r="B226" s="26"/>
      <c r="C226" s="19"/>
      <c r="D226" s="19"/>
    </row>
    <row r="227" spans="2:4" x14ac:dyDescent="0.2">
      <c r="B227" s="26"/>
      <c r="C227" s="19"/>
      <c r="D227" s="19"/>
    </row>
    <row r="228" spans="2:4" x14ac:dyDescent="0.2">
      <c r="B228" s="26"/>
      <c r="C228" s="19"/>
      <c r="D228" s="19"/>
    </row>
    <row r="229" spans="2:4" x14ac:dyDescent="0.2">
      <c r="B229" s="26"/>
      <c r="C229" s="19"/>
      <c r="D229" s="19"/>
    </row>
    <row r="230" spans="2:4" x14ac:dyDescent="0.2">
      <c r="B230" s="26"/>
      <c r="C230" s="19"/>
      <c r="D230" s="19"/>
    </row>
    <row r="231" spans="2:4" x14ac:dyDescent="0.2">
      <c r="B231" s="26"/>
      <c r="C231" s="19"/>
      <c r="D231" s="19"/>
    </row>
    <row r="232" spans="2:4" x14ac:dyDescent="0.2">
      <c r="B232" s="26"/>
      <c r="C232" s="19"/>
      <c r="D232" s="19"/>
    </row>
    <row r="233" spans="2:4" x14ac:dyDescent="0.2">
      <c r="B233" s="26"/>
      <c r="C233" s="19"/>
      <c r="D233" s="19"/>
    </row>
    <row r="234" spans="2:4" x14ac:dyDescent="0.2">
      <c r="B234" s="26"/>
      <c r="C234" s="19"/>
      <c r="D234" s="19"/>
    </row>
    <row r="235" spans="2:4" x14ac:dyDescent="0.2">
      <c r="B235" s="26"/>
      <c r="C235" s="19"/>
      <c r="D235" s="19"/>
    </row>
    <row r="236" spans="2:4" x14ac:dyDescent="0.2">
      <c r="B236" s="26"/>
      <c r="C236" s="19"/>
      <c r="D236" s="19"/>
    </row>
    <row r="237" spans="2:4" x14ac:dyDescent="0.2">
      <c r="B237" s="26"/>
      <c r="C237" s="19"/>
      <c r="D237" s="19"/>
    </row>
    <row r="238" spans="2:4" x14ac:dyDescent="0.2">
      <c r="B238" s="26"/>
      <c r="C238" s="19"/>
      <c r="D238" s="19"/>
    </row>
    <row r="239" spans="2:4" x14ac:dyDescent="0.2">
      <c r="B239" s="26"/>
      <c r="C239" s="19"/>
      <c r="D239" s="19"/>
    </row>
    <row r="240" spans="2:4" x14ac:dyDescent="0.2">
      <c r="B240" s="26"/>
      <c r="C240" s="19"/>
      <c r="D240" s="19"/>
    </row>
    <row r="241" spans="2:4" x14ac:dyDescent="0.2">
      <c r="B241" s="26"/>
      <c r="C241" s="19"/>
      <c r="D241" s="19"/>
    </row>
    <row r="242" spans="2:4" x14ac:dyDescent="0.2">
      <c r="B242" s="26"/>
      <c r="C242" s="19"/>
      <c r="D242" s="19"/>
    </row>
    <row r="243" spans="2:4" x14ac:dyDescent="0.2">
      <c r="B243" s="26"/>
      <c r="C243" s="19"/>
      <c r="D243" s="19"/>
    </row>
    <row r="244" spans="2:4" x14ac:dyDescent="0.2">
      <c r="B244" s="26"/>
      <c r="C244" s="19"/>
      <c r="D244" s="19"/>
    </row>
    <row r="245" spans="2:4" x14ac:dyDescent="0.2">
      <c r="B245" s="26"/>
      <c r="C245" s="19"/>
      <c r="D245" s="19"/>
    </row>
    <row r="246" spans="2:4" x14ac:dyDescent="0.2">
      <c r="B246" s="26"/>
      <c r="C246" s="19"/>
      <c r="D246" s="19"/>
    </row>
    <row r="247" spans="2:4" x14ac:dyDescent="0.2">
      <c r="B247" s="26"/>
      <c r="C247" s="19"/>
      <c r="D247" s="19"/>
    </row>
    <row r="248" spans="2:4" x14ac:dyDescent="0.2">
      <c r="B248" s="26"/>
      <c r="C248" s="19"/>
      <c r="D248" s="19"/>
    </row>
    <row r="249" spans="2:4" x14ac:dyDescent="0.2">
      <c r="B249" s="26"/>
      <c r="C249" s="19"/>
      <c r="D249" s="19"/>
    </row>
    <row r="250" spans="2:4" x14ac:dyDescent="0.2">
      <c r="B250" s="26"/>
      <c r="C250" s="19"/>
      <c r="D250" s="19"/>
    </row>
    <row r="251" spans="2:4" x14ac:dyDescent="0.2">
      <c r="B251" s="26"/>
      <c r="C251" s="19"/>
      <c r="D251" s="19"/>
    </row>
    <row r="252" spans="2:4" x14ac:dyDescent="0.2">
      <c r="B252" s="26"/>
      <c r="C252" s="19"/>
      <c r="D252" s="19"/>
    </row>
    <row r="253" spans="2:4" x14ac:dyDescent="0.2">
      <c r="B253" s="26"/>
      <c r="C253" s="19"/>
      <c r="D253" s="19"/>
    </row>
    <row r="254" spans="2:4" x14ac:dyDescent="0.2">
      <c r="B254" s="26"/>
      <c r="C254" s="19"/>
      <c r="D254" s="19"/>
    </row>
    <row r="255" spans="2:4" x14ac:dyDescent="0.2">
      <c r="B255" s="26"/>
      <c r="C255" s="19"/>
      <c r="D255" s="19"/>
    </row>
    <row r="256" spans="2:4" x14ac:dyDescent="0.2">
      <c r="B256" s="26"/>
      <c r="C256" s="19"/>
      <c r="D256" s="19"/>
    </row>
    <row r="257" spans="2:4" x14ac:dyDescent="0.2">
      <c r="B257" s="26"/>
      <c r="C257" s="19"/>
      <c r="D257" s="19"/>
    </row>
    <row r="258" spans="2:4" x14ac:dyDescent="0.2">
      <c r="B258" s="26"/>
      <c r="C258" s="19"/>
      <c r="D258" s="19"/>
    </row>
    <row r="259" spans="2:4" x14ac:dyDescent="0.2">
      <c r="B259" s="26"/>
      <c r="C259" s="19"/>
      <c r="D259" s="19"/>
    </row>
    <row r="260" spans="2:4" x14ac:dyDescent="0.2">
      <c r="B260" s="26"/>
      <c r="C260" s="19"/>
      <c r="D260" s="19"/>
    </row>
    <row r="261" spans="2:4" x14ac:dyDescent="0.2">
      <c r="B261" s="26"/>
      <c r="C261" s="19"/>
      <c r="D261" s="19"/>
    </row>
    <row r="262" spans="2:4" x14ac:dyDescent="0.2">
      <c r="B262" s="26"/>
      <c r="C262" s="19"/>
      <c r="D262" s="19"/>
    </row>
    <row r="263" spans="2:4" x14ac:dyDescent="0.2">
      <c r="B263" s="26"/>
      <c r="C263" s="19"/>
      <c r="D263" s="19"/>
    </row>
    <row r="264" spans="2:4" x14ac:dyDescent="0.2">
      <c r="B264" s="26"/>
      <c r="C264" s="19"/>
      <c r="D264" s="19"/>
    </row>
    <row r="265" spans="2:4" x14ac:dyDescent="0.2">
      <c r="B265" s="26"/>
      <c r="C265" s="19"/>
      <c r="D265" s="19"/>
    </row>
    <row r="266" spans="2:4" x14ac:dyDescent="0.2">
      <c r="B266" s="26"/>
      <c r="C266" s="19"/>
      <c r="D266" s="19"/>
    </row>
    <row r="267" spans="2:4" x14ac:dyDescent="0.2">
      <c r="B267" s="26"/>
      <c r="C267" s="19"/>
      <c r="D267" s="19"/>
    </row>
    <row r="268" spans="2:4" x14ac:dyDescent="0.2">
      <c r="B268" s="26"/>
      <c r="C268" s="19"/>
      <c r="D268" s="19"/>
    </row>
    <row r="269" spans="2:4" x14ac:dyDescent="0.2">
      <c r="B269" s="26"/>
      <c r="C269" s="19"/>
      <c r="D269" s="19"/>
    </row>
    <row r="270" spans="2:4" x14ac:dyDescent="0.2">
      <c r="B270" s="26"/>
      <c r="C270" s="19"/>
      <c r="D270" s="19"/>
    </row>
    <row r="271" spans="2:4" x14ac:dyDescent="0.2">
      <c r="B271" s="26"/>
      <c r="C271" s="19"/>
      <c r="D271" s="19"/>
    </row>
    <row r="272" spans="2:4" x14ac:dyDescent="0.2">
      <c r="B272" s="26"/>
      <c r="C272" s="19"/>
      <c r="D272" s="19"/>
    </row>
    <row r="273" spans="2:4" x14ac:dyDescent="0.2">
      <c r="B273" s="26"/>
      <c r="C273" s="19"/>
      <c r="D273" s="19"/>
    </row>
    <row r="274" spans="2:4" x14ac:dyDescent="0.2">
      <c r="B274" s="26"/>
      <c r="C274" s="19"/>
      <c r="D274" s="19"/>
    </row>
    <row r="275" spans="2:4" x14ac:dyDescent="0.2">
      <c r="B275" s="26"/>
      <c r="C275" s="19"/>
      <c r="D275" s="19"/>
    </row>
    <row r="276" spans="2:4" x14ac:dyDescent="0.2">
      <c r="B276" s="26"/>
      <c r="C276" s="19"/>
      <c r="D276" s="19"/>
    </row>
    <row r="277" spans="2:4" x14ac:dyDescent="0.2">
      <c r="B277" s="26"/>
      <c r="C277" s="19"/>
      <c r="D277" s="19"/>
    </row>
    <row r="278" spans="2:4" x14ac:dyDescent="0.2">
      <c r="B278" s="26"/>
      <c r="C278" s="19"/>
      <c r="D278" s="19"/>
    </row>
    <row r="279" spans="2:4" x14ac:dyDescent="0.2">
      <c r="B279" s="26"/>
      <c r="C279" s="19"/>
      <c r="D279" s="19"/>
    </row>
    <row r="280" spans="2:4" x14ac:dyDescent="0.2">
      <c r="B280" s="26"/>
      <c r="C280" s="19"/>
      <c r="D280" s="19"/>
    </row>
    <row r="281" spans="2:4" x14ac:dyDescent="0.2">
      <c r="B281" s="26"/>
      <c r="C281" s="19"/>
      <c r="D281" s="19"/>
    </row>
    <row r="282" spans="2:4" x14ac:dyDescent="0.2">
      <c r="B282" s="26"/>
      <c r="C282" s="19"/>
      <c r="D282" s="19"/>
    </row>
    <row r="283" spans="2:4" x14ac:dyDescent="0.2">
      <c r="B283" s="26"/>
      <c r="C283" s="19"/>
      <c r="D283" s="19"/>
    </row>
    <row r="284" spans="2:4" x14ac:dyDescent="0.2">
      <c r="B284" s="26"/>
      <c r="C284" s="19"/>
      <c r="D284" s="19"/>
    </row>
    <row r="285" spans="2:4" x14ac:dyDescent="0.2">
      <c r="B285" s="26"/>
      <c r="C285" s="19"/>
      <c r="D285" s="19"/>
    </row>
    <row r="286" spans="2:4" x14ac:dyDescent="0.2">
      <c r="B286" s="26"/>
      <c r="C286" s="19"/>
      <c r="D286" s="19"/>
    </row>
    <row r="287" spans="2:4" x14ac:dyDescent="0.2">
      <c r="B287" s="26"/>
      <c r="C287" s="19"/>
      <c r="D287" s="19"/>
    </row>
    <row r="288" spans="2:4" x14ac:dyDescent="0.2">
      <c r="B288" s="26"/>
      <c r="C288" s="19"/>
      <c r="D288" s="19"/>
    </row>
    <row r="289" spans="2:4" x14ac:dyDescent="0.2">
      <c r="B289" s="26"/>
      <c r="C289" s="19"/>
      <c r="D289" s="19"/>
    </row>
    <row r="290" spans="2:4" x14ac:dyDescent="0.2">
      <c r="B290" s="26"/>
      <c r="C290" s="19"/>
      <c r="D290" s="19"/>
    </row>
    <row r="291" spans="2:4" x14ac:dyDescent="0.2">
      <c r="B291" s="26"/>
      <c r="C291" s="19"/>
      <c r="D291" s="19"/>
    </row>
    <row r="292" spans="2:4" x14ac:dyDescent="0.2">
      <c r="B292" s="26"/>
      <c r="C292" s="19"/>
      <c r="D292" s="19"/>
    </row>
    <row r="293" spans="2:4" x14ac:dyDescent="0.2">
      <c r="B293" s="26"/>
      <c r="C293" s="19"/>
      <c r="D293" s="19"/>
    </row>
    <row r="294" spans="2:4" x14ac:dyDescent="0.2">
      <c r="B294" s="26"/>
      <c r="C294" s="19"/>
      <c r="D294" s="19"/>
    </row>
    <row r="295" spans="2:4" x14ac:dyDescent="0.2">
      <c r="B295" s="26"/>
      <c r="C295" s="19"/>
      <c r="D295" s="19"/>
    </row>
    <row r="296" spans="2:4" x14ac:dyDescent="0.2">
      <c r="B296" s="26"/>
      <c r="C296" s="19"/>
      <c r="D296" s="19"/>
    </row>
    <row r="297" spans="2:4" x14ac:dyDescent="0.2">
      <c r="B297" s="26"/>
      <c r="C297" s="19"/>
      <c r="D297" s="19"/>
    </row>
    <row r="298" spans="2:4" x14ac:dyDescent="0.2">
      <c r="B298" s="26"/>
      <c r="C298" s="19"/>
      <c r="D298" s="19"/>
    </row>
    <row r="299" spans="2:4" x14ac:dyDescent="0.2">
      <c r="B299" s="26"/>
      <c r="C299" s="19"/>
      <c r="D299" s="19"/>
    </row>
    <row r="300" spans="2:4" x14ac:dyDescent="0.2">
      <c r="B300" s="26"/>
      <c r="C300" s="19"/>
      <c r="D300" s="19"/>
    </row>
    <row r="301" spans="2:4" x14ac:dyDescent="0.2">
      <c r="B301" s="26"/>
      <c r="C301" s="19"/>
      <c r="D301" s="19"/>
    </row>
    <row r="302" spans="2:4" x14ac:dyDescent="0.2">
      <c r="B302" s="26"/>
      <c r="C302" s="19"/>
      <c r="D302" s="19"/>
    </row>
    <row r="303" spans="2:4" x14ac:dyDescent="0.2">
      <c r="B303" s="26"/>
      <c r="C303" s="19"/>
      <c r="D303" s="19"/>
    </row>
    <row r="304" spans="2:4" x14ac:dyDescent="0.2">
      <c r="B304" s="26"/>
      <c r="C304" s="19"/>
      <c r="D304" s="19"/>
    </row>
    <row r="305" spans="2:4" x14ac:dyDescent="0.2">
      <c r="B305" s="26"/>
      <c r="C305" s="19"/>
      <c r="D305" s="19"/>
    </row>
    <row r="306" spans="2:4" x14ac:dyDescent="0.2">
      <c r="B306" s="26"/>
      <c r="C306" s="19"/>
      <c r="D306" s="19"/>
    </row>
    <row r="307" spans="2:4" x14ac:dyDescent="0.2">
      <c r="B307" s="26"/>
      <c r="C307" s="19"/>
      <c r="D307" s="19"/>
    </row>
    <row r="308" spans="2:4" x14ac:dyDescent="0.2">
      <c r="B308" s="26"/>
      <c r="C308" s="19"/>
      <c r="D308" s="19"/>
    </row>
    <row r="309" spans="2:4" x14ac:dyDescent="0.2">
      <c r="B309" s="26"/>
      <c r="C309" s="19"/>
      <c r="D309" s="19"/>
    </row>
    <row r="310" spans="2:4" x14ac:dyDescent="0.2">
      <c r="B310" s="26"/>
      <c r="C310" s="19"/>
      <c r="D310" s="19"/>
    </row>
    <row r="311" spans="2:4" x14ac:dyDescent="0.2">
      <c r="B311" s="26"/>
      <c r="C311" s="19"/>
      <c r="D311" s="19"/>
    </row>
    <row r="312" spans="2:4" x14ac:dyDescent="0.2">
      <c r="B312" s="26"/>
      <c r="C312" s="19"/>
      <c r="D312" s="19"/>
    </row>
    <row r="313" spans="2:4" x14ac:dyDescent="0.2">
      <c r="B313" s="26"/>
      <c r="C313" s="19"/>
      <c r="D313" s="19"/>
    </row>
    <row r="314" spans="2:4" x14ac:dyDescent="0.2">
      <c r="B314" s="26"/>
      <c r="C314" s="19"/>
      <c r="D314" s="19"/>
    </row>
    <row r="315" spans="2:4" x14ac:dyDescent="0.2">
      <c r="B315" s="26"/>
      <c r="C315" s="19"/>
      <c r="D315" s="19"/>
    </row>
    <row r="316" spans="2:4" x14ac:dyDescent="0.2">
      <c r="B316" s="26"/>
      <c r="C316" s="19"/>
      <c r="D316" s="19"/>
    </row>
    <row r="317" spans="2:4" x14ac:dyDescent="0.2">
      <c r="B317" s="26"/>
      <c r="C317" s="19"/>
      <c r="D317" s="19"/>
    </row>
    <row r="318" spans="2:4" x14ac:dyDescent="0.2">
      <c r="B318" s="26"/>
      <c r="C318" s="19"/>
      <c r="D318" s="19"/>
    </row>
    <row r="319" spans="2:4" x14ac:dyDescent="0.2">
      <c r="B319" s="26"/>
      <c r="C319" s="19"/>
      <c r="D319" s="19"/>
    </row>
    <row r="320" spans="2:4" x14ac:dyDescent="0.2">
      <c r="B320" s="26"/>
      <c r="C320" s="19"/>
      <c r="D320" s="19"/>
    </row>
    <row r="321" spans="2:4" x14ac:dyDescent="0.2">
      <c r="B321" s="26"/>
      <c r="C321" s="19"/>
      <c r="D321" s="19"/>
    </row>
    <row r="322" spans="2:4" x14ac:dyDescent="0.2">
      <c r="B322" s="26"/>
      <c r="C322" s="19"/>
      <c r="D322" s="19"/>
    </row>
    <row r="323" spans="2:4" x14ac:dyDescent="0.2">
      <c r="B323" s="26"/>
      <c r="C323" s="19"/>
      <c r="D323" s="19"/>
    </row>
    <row r="324" spans="2:4" x14ac:dyDescent="0.2">
      <c r="B324" s="26"/>
      <c r="C324" s="19"/>
      <c r="D324" s="19"/>
    </row>
    <row r="325" spans="2:4" x14ac:dyDescent="0.2">
      <c r="B325" s="26"/>
      <c r="C325" s="19"/>
      <c r="D325" s="19"/>
    </row>
    <row r="326" spans="2:4" x14ac:dyDescent="0.2">
      <c r="B326" s="26"/>
      <c r="C326" s="19"/>
      <c r="D326" s="19"/>
    </row>
    <row r="327" spans="2:4" x14ac:dyDescent="0.2">
      <c r="B327" s="26"/>
      <c r="C327" s="19"/>
      <c r="D327" s="19"/>
    </row>
    <row r="328" spans="2:4" x14ac:dyDescent="0.2">
      <c r="B328" s="26"/>
      <c r="C328" s="19"/>
      <c r="D328" s="19"/>
    </row>
    <row r="329" spans="2:4" x14ac:dyDescent="0.2">
      <c r="B329" s="26"/>
      <c r="C329" s="19"/>
      <c r="D329" s="19"/>
    </row>
    <row r="330" spans="2:4" x14ac:dyDescent="0.2">
      <c r="B330" s="26"/>
      <c r="C330" s="19"/>
      <c r="D330" s="19"/>
    </row>
    <row r="331" spans="2:4" x14ac:dyDescent="0.2">
      <c r="B331" s="26"/>
      <c r="C331" s="19"/>
      <c r="D331" s="19"/>
    </row>
    <row r="332" spans="2:4" x14ac:dyDescent="0.2">
      <c r="B332" s="26"/>
      <c r="C332" s="19"/>
      <c r="D332" s="19"/>
    </row>
    <row r="333" spans="2:4" x14ac:dyDescent="0.2">
      <c r="B333" s="26"/>
      <c r="C333" s="19"/>
      <c r="D333" s="19"/>
    </row>
    <row r="334" spans="2:4" x14ac:dyDescent="0.2">
      <c r="B334" s="26"/>
      <c r="C334" s="19"/>
      <c r="D334" s="19"/>
    </row>
    <row r="335" spans="2:4" x14ac:dyDescent="0.2">
      <c r="B335" s="26"/>
      <c r="C335" s="19"/>
      <c r="D335" s="19"/>
    </row>
    <row r="336" spans="2:4" x14ac:dyDescent="0.2">
      <c r="B336" s="26"/>
      <c r="C336" s="19"/>
      <c r="D336" s="19"/>
    </row>
    <row r="337" spans="2:4" x14ac:dyDescent="0.2">
      <c r="B337" s="26"/>
      <c r="C337" s="19"/>
      <c r="D337" s="19"/>
    </row>
    <row r="338" spans="2:4" x14ac:dyDescent="0.2">
      <c r="B338" s="26"/>
      <c r="C338" s="19"/>
      <c r="D338" s="19"/>
    </row>
    <row r="339" spans="2:4" x14ac:dyDescent="0.2">
      <c r="B339" s="26"/>
      <c r="C339" s="19"/>
      <c r="D339" s="19"/>
    </row>
    <row r="340" spans="2:4" x14ac:dyDescent="0.2">
      <c r="B340" s="26"/>
      <c r="C340" s="19"/>
      <c r="D340" s="19"/>
    </row>
    <row r="341" spans="2:4" x14ac:dyDescent="0.2">
      <c r="B341" s="26"/>
      <c r="C341" s="19"/>
      <c r="D341" s="19"/>
    </row>
    <row r="342" spans="2:4" x14ac:dyDescent="0.2">
      <c r="B342" s="26"/>
      <c r="C342" s="19"/>
      <c r="D342" s="19"/>
    </row>
    <row r="343" spans="2:4" x14ac:dyDescent="0.2">
      <c r="B343" s="26"/>
      <c r="C343" s="19"/>
      <c r="D343" s="19"/>
    </row>
    <row r="344" spans="2:4" x14ac:dyDescent="0.2">
      <c r="B344" s="26"/>
      <c r="C344" s="19"/>
      <c r="D344" s="19"/>
    </row>
    <row r="345" spans="2:4" x14ac:dyDescent="0.2">
      <c r="B345" s="26"/>
      <c r="C345" s="19"/>
      <c r="D345" s="19"/>
    </row>
    <row r="346" spans="2:4" x14ac:dyDescent="0.2">
      <c r="B346" s="26"/>
      <c r="C346" s="19"/>
      <c r="D346" s="19"/>
    </row>
    <row r="347" spans="2:4" x14ac:dyDescent="0.2">
      <c r="B347" s="26"/>
      <c r="C347" s="19"/>
      <c r="D347" s="19"/>
    </row>
    <row r="348" spans="2:4" x14ac:dyDescent="0.2">
      <c r="B348" s="26"/>
      <c r="C348" s="19"/>
      <c r="D348" s="19"/>
    </row>
    <row r="349" spans="2:4" x14ac:dyDescent="0.2">
      <c r="B349" s="26"/>
      <c r="C349" s="19"/>
      <c r="D349" s="19"/>
    </row>
    <row r="350" spans="2:4" x14ac:dyDescent="0.2">
      <c r="B350" s="26"/>
      <c r="C350" s="19"/>
      <c r="D350" s="19"/>
    </row>
    <row r="351" spans="2:4" x14ac:dyDescent="0.2">
      <c r="B351" s="26"/>
      <c r="C351" s="19"/>
      <c r="D351" s="19"/>
    </row>
    <row r="352" spans="2:4" x14ac:dyDescent="0.2">
      <c r="B352" s="26"/>
      <c r="C352" s="19"/>
      <c r="D352" s="19"/>
    </row>
    <row r="353" spans="2:4" x14ac:dyDescent="0.2">
      <c r="B353" s="26"/>
      <c r="C353" s="19"/>
      <c r="D353" s="19"/>
    </row>
    <row r="354" spans="2:4" x14ac:dyDescent="0.2">
      <c r="B354" s="26"/>
      <c r="C354" s="19"/>
      <c r="D354" s="19"/>
    </row>
    <row r="355" spans="2:4" x14ac:dyDescent="0.2">
      <c r="B355" s="26"/>
      <c r="C355" s="19"/>
      <c r="D355" s="19"/>
    </row>
    <row r="356" spans="2:4" x14ac:dyDescent="0.2">
      <c r="B356" s="26"/>
      <c r="C356" s="19"/>
      <c r="D356" s="19"/>
    </row>
    <row r="357" spans="2:4" x14ac:dyDescent="0.2">
      <c r="B357" s="26"/>
      <c r="C357" s="19"/>
      <c r="D357" s="19"/>
    </row>
    <row r="358" spans="2:4" x14ac:dyDescent="0.2">
      <c r="B358" s="26"/>
      <c r="C358" s="19"/>
      <c r="D358" s="19"/>
    </row>
    <row r="359" spans="2:4" x14ac:dyDescent="0.2">
      <c r="B359" s="26"/>
      <c r="C359" s="19"/>
      <c r="D359" s="19"/>
    </row>
    <row r="360" spans="2:4" x14ac:dyDescent="0.2">
      <c r="B360" s="26"/>
      <c r="C360" s="19"/>
      <c r="D360" s="19"/>
    </row>
    <row r="361" spans="2:4" x14ac:dyDescent="0.2">
      <c r="B361" s="26"/>
      <c r="C361" s="19"/>
      <c r="D361" s="19"/>
    </row>
    <row r="362" spans="2:4" x14ac:dyDescent="0.2">
      <c r="B362" s="26"/>
      <c r="C362" s="19"/>
      <c r="D362" s="19"/>
    </row>
    <row r="363" spans="2:4" x14ac:dyDescent="0.2">
      <c r="B363" s="26"/>
      <c r="C363" s="19"/>
      <c r="D363" s="19"/>
    </row>
    <row r="364" spans="2:4" x14ac:dyDescent="0.2">
      <c r="B364" s="26"/>
      <c r="C364" s="19"/>
      <c r="D364" s="19"/>
    </row>
    <row r="365" spans="2:4" x14ac:dyDescent="0.2">
      <c r="B365" s="26"/>
      <c r="C365" s="19"/>
      <c r="D365" s="19"/>
    </row>
    <row r="366" spans="2:4" x14ac:dyDescent="0.2">
      <c r="B366" s="26"/>
      <c r="C366" s="19"/>
      <c r="D366" s="19"/>
    </row>
    <row r="367" spans="2:4" x14ac:dyDescent="0.2">
      <c r="B367" s="26"/>
      <c r="C367" s="19"/>
      <c r="D367" s="19"/>
    </row>
    <row r="368" spans="2:4" x14ac:dyDescent="0.2">
      <c r="B368" s="26"/>
      <c r="C368" s="19"/>
      <c r="D368" s="19"/>
    </row>
    <row r="369" spans="2:4" x14ac:dyDescent="0.2">
      <c r="B369" s="26"/>
      <c r="C369" s="19"/>
      <c r="D369" s="19"/>
    </row>
    <row r="370" spans="2:4" x14ac:dyDescent="0.2">
      <c r="B370" s="26"/>
      <c r="C370" s="19"/>
      <c r="D370" s="19"/>
    </row>
    <row r="371" spans="2:4" x14ac:dyDescent="0.2">
      <c r="B371" s="26"/>
      <c r="C371" s="19"/>
      <c r="D371" s="19"/>
    </row>
    <row r="372" spans="2:4" x14ac:dyDescent="0.2">
      <c r="B372" s="26"/>
      <c r="C372" s="19"/>
      <c r="D372" s="19"/>
    </row>
    <row r="373" spans="2:4" x14ac:dyDescent="0.2">
      <c r="B373" s="26"/>
      <c r="C373" s="19"/>
      <c r="D373" s="19"/>
    </row>
    <row r="374" spans="2:4" x14ac:dyDescent="0.2">
      <c r="B374" s="26"/>
      <c r="C374" s="19"/>
      <c r="D374" s="19"/>
    </row>
    <row r="375" spans="2:4" x14ac:dyDescent="0.2">
      <c r="B375" s="26"/>
      <c r="C375" s="19"/>
      <c r="D375" s="19"/>
    </row>
    <row r="376" spans="2:4" x14ac:dyDescent="0.2">
      <c r="B376" s="26"/>
      <c r="C376" s="19"/>
      <c r="D376" s="19"/>
    </row>
    <row r="377" spans="2:4" x14ac:dyDescent="0.2">
      <c r="B377" s="26"/>
      <c r="C377" s="19"/>
      <c r="D377" s="19"/>
    </row>
    <row r="378" spans="2:4" x14ac:dyDescent="0.2">
      <c r="B378" s="26"/>
      <c r="C378" s="19"/>
      <c r="D378" s="19"/>
    </row>
    <row r="379" spans="2:4" x14ac:dyDescent="0.2">
      <c r="B379" s="26"/>
      <c r="C379" s="19"/>
      <c r="D379" s="19"/>
    </row>
    <row r="380" spans="2:4" x14ac:dyDescent="0.2">
      <c r="B380" s="26"/>
      <c r="C380" s="19"/>
      <c r="D380" s="19"/>
    </row>
    <row r="381" spans="2:4" x14ac:dyDescent="0.2">
      <c r="B381" s="26"/>
      <c r="C381" s="19"/>
      <c r="D381" s="19"/>
    </row>
    <row r="382" spans="2:4" x14ac:dyDescent="0.2">
      <c r="B382" s="26"/>
      <c r="C382" s="19"/>
      <c r="D382" s="19"/>
    </row>
    <row r="383" spans="2:4" x14ac:dyDescent="0.2">
      <c r="B383" s="26"/>
      <c r="C383" s="19"/>
      <c r="D383" s="19"/>
    </row>
    <row r="384" spans="2:4" x14ac:dyDescent="0.2">
      <c r="B384" s="26"/>
      <c r="C384" s="19"/>
      <c r="D384" s="19"/>
    </row>
    <row r="385" spans="2:4" x14ac:dyDescent="0.2">
      <c r="B385" s="26"/>
      <c r="C385" s="19"/>
      <c r="D385" s="19"/>
    </row>
    <row r="386" spans="2:4" x14ac:dyDescent="0.2">
      <c r="B386" s="26"/>
      <c r="C386" s="19"/>
      <c r="D386" s="19"/>
    </row>
    <row r="387" spans="2:4" x14ac:dyDescent="0.2">
      <c r="B387" s="26"/>
      <c r="C387" s="19"/>
      <c r="D387" s="19"/>
    </row>
    <row r="388" spans="2:4" x14ac:dyDescent="0.2">
      <c r="B388" s="26"/>
      <c r="C388" s="19"/>
      <c r="D388" s="19"/>
    </row>
    <row r="389" spans="2:4" x14ac:dyDescent="0.2">
      <c r="B389" s="26"/>
      <c r="C389" s="19"/>
      <c r="D389" s="19"/>
    </row>
    <row r="390" spans="2:4" x14ac:dyDescent="0.2">
      <c r="B390" s="26"/>
      <c r="C390" s="19"/>
      <c r="D390" s="19"/>
    </row>
    <row r="391" spans="2:4" x14ac:dyDescent="0.2">
      <c r="B391" s="26"/>
      <c r="C391" s="19"/>
      <c r="D391" s="19"/>
    </row>
    <row r="392" spans="2:4" x14ac:dyDescent="0.2">
      <c r="B392" s="26"/>
      <c r="C392" s="19"/>
      <c r="D392" s="19"/>
    </row>
    <row r="393" spans="2:4" x14ac:dyDescent="0.2">
      <c r="B393" s="26"/>
      <c r="C393" s="19"/>
      <c r="D393" s="19"/>
    </row>
    <row r="394" spans="2:4" x14ac:dyDescent="0.2">
      <c r="B394" s="26"/>
      <c r="C394" s="19"/>
      <c r="D394" s="19"/>
    </row>
    <row r="395" spans="2:4" x14ac:dyDescent="0.2">
      <c r="B395" s="26"/>
      <c r="C395" s="19"/>
      <c r="D395" s="19"/>
    </row>
    <row r="396" spans="2:4" x14ac:dyDescent="0.2">
      <c r="C396" s="19"/>
      <c r="D396" s="19"/>
    </row>
    <row r="397" spans="2:4" x14ac:dyDescent="0.2">
      <c r="C397" s="19"/>
      <c r="D397" s="19"/>
    </row>
    <row r="398" spans="2:4" x14ac:dyDescent="0.2">
      <c r="C398" s="19"/>
      <c r="D398" s="19"/>
    </row>
    <row r="399" spans="2:4" x14ac:dyDescent="0.2">
      <c r="C399" s="19"/>
      <c r="D399" s="19"/>
    </row>
    <row r="400" spans="2:4" x14ac:dyDescent="0.2">
      <c r="C400" s="19"/>
      <c r="D400" s="19"/>
    </row>
    <row r="401" spans="3:4" x14ac:dyDescent="0.2">
      <c r="C401" s="19"/>
      <c r="D401" s="19"/>
    </row>
    <row r="402" spans="3:4" x14ac:dyDescent="0.2">
      <c r="C402" s="19"/>
      <c r="D402" s="19"/>
    </row>
    <row r="403" spans="3:4" x14ac:dyDescent="0.2">
      <c r="C403" s="19"/>
      <c r="D403" s="19"/>
    </row>
    <row r="404" spans="3:4" x14ac:dyDescent="0.2">
      <c r="C404" s="19"/>
      <c r="D404" s="19"/>
    </row>
    <row r="405" spans="3:4" x14ac:dyDescent="0.2">
      <c r="C405" s="19"/>
      <c r="D405" s="19"/>
    </row>
    <row r="406" spans="3:4" x14ac:dyDescent="0.2">
      <c r="C406" s="19"/>
      <c r="D406" s="19"/>
    </row>
    <row r="407" spans="3:4" x14ac:dyDescent="0.2">
      <c r="C407" s="19"/>
      <c r="D407" s="19"/>
    </row>
    <row r="408" spans="3:4" x14ac:dyDescent="0.2">
      <c r="C408" s="19"/>
      <c r="D408" s="19"/>
    </row>
    <row r="409" spans="3:4" x14ac:dyDescent="0.2">
      <c r="C409" s="19"/>
      <c r="D409" s="19"/>
    </row>
    <row r="410" spans="3:4" x14ac:dyDescent="0.2">
      <c r="C410" s="19"/>
      <c r="D410" s="19"/>
    </row>
    <row r="411" spans="3:4" x14ac:dyDescent="0.2">
      <c r="C411" s="19"/>
      <c r="D411" s="19"/>
    </row>
    <row r="412" spans="3:4" x14ac:dyDescent="0.2">
      <c r="C412" s="19"/>
      <c r="D412" s="19"/>
    </row>
    <row r="413" spans="3:4" x14ac:dyDescent="0.2">
      <c r="C413" s="19"/>
      <c r="D413" s="19"/>
    </row>
    <row r="414" spans="3:4" x14ac:dyDescent="0.2">
      <c r="C414" s="19"/>
      <c r="D414" s="19"/>
    </row>
    <row r="415" spans="3:4" x14ac:dyDescent="0.2">
      <c r="C415" s="19"/>
      <c r="D415" s="19"/>
    </row>
    <row r="416" spans="3:4" x14ac:dyDescent="0.2">
      <c r="C416" s="19"/>
      <c r="D416" s="19"/>
    </row>
    <row r="417" spans="3:4" x14ac:dyDescent="0.2">
      <c r="C417" s="19"/>
      <c r="D417" s="19"/>
    </row>
    <row r="418" spans="3:4" x14ac:dyDescent="0.2">
      <c r="C418" s="19"/>
      <c r="D418" s="19"/>
    </row>
    <row r="419" spans="3:4" x14ac:dyDescent="0.2">
      <c r="C419" s="19"/>
      <c r="D419" s="19"/>
    </row>
    <row r="420" spans="3:4" x14ac:dyDescent="0.2">
      <c r="C420" s="19"/>
      <c r="D420" s="19"/>
    </row>
    <row r="421" spans="3:4" x14ac:dyDescent="0.2">
      <c r="C421" s="19"/>
      <c r="D421" s="19"/>
    </row>
    <row r="422" spans="3:4" x14ac:dyDescent="0.2">
      <c r="C422" s="19"/>
      <c r="D422" s="19"/>
    </row>
    <row r="423" spans="3:4" x14ac:dyDescent="0.2">
      <c r="C423" s="19"/>
      <c r="D423" s="19"/>
    </row>
    <row r="424" spans="3:4" x14ac:dyDescent="0.2">
      <c r="C424" s="19"/>
      <c r="D424" s="19"/>
    </row>
    <row r="425" spans="3:4" x14ac:dyDescent="0.2">
      <c r="C425" s="19"/>
      <c r="D425" s="19"/>
    </row>
    <row r="426" spans="3:4" x14ac:dyDescent="0.2">
      <c r="C426" s="19"/>
      <c r="D426" s="19"/>
    </row>
    <row r="427" spans="3:4" x14ac:dyDescent="0.2">
      <c r="C427" s="19"/>
      <c r="D427" s="19"/>
    </row>
    <row r="428" spans="3:4" x14ac:dyDescent="0.2">
      <c r="C428" s="19"/>
      <c r="D428" s="19"/>
    </row>
    <row r="429" spans="3:4" x14ac:dyDescent="0.2">
      <c r="C429" s="19"/>
      <c r="D429" s="19"/>
    </row>
    <row r="430" spans="3:4" x14ac:dyDescent="0.2">
      <c r="C430" s="19"/>
      <c r="D430" s="19"/>
    </row>
    <row r="431" spans="3:4" x14ac:dyDescent="0.2">
      <c r="C431" s="19"/>
      <c r="D431" s="19"/>
    </row>
    <row r="432" spans="3:4" x14ac:dyDescent="0.2">
      <c r="C432" s="19"/>
      <c r="D432" s="19"/>
    </row>
    <row r="433" spans="3:4" x14ac:dyDescent="0.2">
      <c r="C433" s="19"/>
      <c r="D433" s="19"/>
    </row>
    <row r="434" spans="3:4" x14ac:dyDescent="0.2">
      <c r="C434" s="19"/>
      <c r="D434" s="19"/>
    </row>
    <row r="435" spans="3:4" x14ac:dyDescent="0.2">
      <c r="C435" s="19"/>
      <c r="D435" s="19"/>
    </row>
    <row r="436" spans="3:4" x14ac:dyDescent="0.2">
      <c r="C436" s="19"/>
      <c r="D436" s="19"/>
    </row>
    <row r="437" spans="3:4" x14ac:dyDescent="0.2">
      <c r="C437" s="19"/>
      <c r="D437" s="19"/>
    </row>
    <row r="438" spans="3:4" x14ac:dyDescent="0.2">
      <c r="C438" s="19"/>
      <c r="D438" s="19"/>
    </row>
    <row r="439" spans="3:4" x14ac:dyDescent="0.2">
      <c r="C439" s="19"/>
      <c r="D439" s="19"/>
    </row>
    <row r="440" spans="3:4" x14ac:dyDescent="0.2">
      <c r="C440" s="19"/>
      <c r="D440" s="19"/>
    </row>
    <row r="441" spans="3:4" x14ac:dyDescent="0.2">
      <c r="C441" s="19"/>
      <c r="D441" s="19"/>
    </row>
    <row r="442" spans="3:4" x14ac:dyDescent="0.2">
      <c r="C442" s="19"/>
      <c r="D442" s="19"/>
    </row>
    <row r="443" spans="3:4" x14ac:dyDescent="0.2">
      <c r="C443" s="19"/>
      <c r="D443" s="19"/>
    </row>
    <row r="444" spans="3:4" x14ac:dyDescent="0.2">
      <c r="C444" s="19"/>
      <c r="D444" s="19"/>
    </row>
    <row r="445" spans="3:4" x14ac:dyDescent="0.2">
      <c r="C445" s="19"/>
      <c r="D445" s="19"/>
    </row>
    <row r="446" spans="3:4" x14ac:dyDescent="0.2">
      <c r="C446" s="19"/>
      <c r="D446" s="19"/>
    </row>
    <row r="447" spans="3:4" x14ac:dyDescent="0.2">
      <c r="C447" s="19"/>
      <c r="D447" s="19"/>
    </row>
    <row r="448" spans="3:4" x14ac:dyDescent="0.2">
      <c r="C448" s="19"/>
      <c r="D448" s="19"/>
    </row>
    <row r="449" spans="3:4" x14ac:dyDescent="0.2">
      <c r="C449" s="19"/>
      <c r="D449" s="19"/>
    </row>
    <row r="450" spans="3:4" x14ac:dyDescent="0.2">
      <c r="C450" s="19"/>
      <c r="D450" s="19"/>
    </row>
    <row r="451" spans="3:4" x14ac:dyDescent="0.2">
      <c r="C451" s="19"/>
      <c r="D451" s="19"/>
    </row>
    <row r="452" spans="3:4" x14ac:dyDescent="0.2">
      <c r="C452" s="19"/>
      <c r="D452" s="19"/>
    </row>
    <row r="453" spans="3:4" x14ac:dyDescent="0.2">
      <c r="C453" s="19"/>
      <c r="D453" s="19"/>
    </row>
    <row r="454" spans="3:4" x14ac:dyDescent="0.2">
      <c r="C454" s="19"/>
      <c r="D454" s="19"/>
    </row>
    <row r="455" spans="3:4" x14ac:dyDescent="0.2">
      <c r="C455" s="19"/>
      <c r="D455" s="19"/>
    </row>
    <row r="456" spans="3:4" x14ac:dyDescent="0.2">
      <c r="C456" s="19"/>
      <c r="D456" s="19"/>
    </row>
    <row r="457" spans="3:4" x14ac:dyDescent="0.2">
      <c r="C457" s="19"/>
      <c r="D457" s="19"/>
    </row>
    <row r="458" spans="3:4" x14ac:dyDescent="0.2">
      <c r="C458" s="19"/>
      <c r="D458" s="19"/>
    </row>
    <row r="459" spans="3:4" x14ac:dyDescent="0.2">
      <c r="C459" s="19"/>
      <c r="D459" s="19"/>
    </row>
    <row r="460" spans="3:4" x14ac:dyDescent="0.2">
      <c r="C460" s="19"/>
      <c r="D460" s="19"/>
    </row>
    <row r="461" spans="3:4" x14ac:dyDescent="0.2">
      <c r="C461" s="19"/>
      <c r="D461" s="19"/>
    </row>
    <row r="462" spans="3:4" x14ac:dyDescent="0.2">
      <c r="C462" s="19"/>
      <c r="D462" s="19"/>
    </row>
    <row r="463" spans="3:4" x14ac:dyDescent="0.2">
      <c r="C463" s="19"/>
      <c r="D463" s="19"/>
    </row>
    <row r="464" spans="3:4" x14ac:dyDescent="0.2">
      <c r="C464" s="19"/>
      <c r="D464" s="19"/>
    </row>
    <row r="465" spans="3:4" x14ac:dyDescent="0.2">
      <c r="C465" s="19"/>
      <c r="D465" s="19"/>
    </row>
    <row r="466" spans="3:4" x14ac:dyDescent="0.2">
      <c r="C466" s="19"/>
      <c r="D466" s="19"/>
    </row>
    <row r="467" spans="3:4" x14ac:dyDescent="0.2">
      <c r="C467" s="19"/>
      <c r="D467" s="19"/>
    </row>
    <row r="468" spans="3:4" x14ac:dyDescent="0.2">
      <c r="C468" s="19"/>
      <c r="D468" s="19"/>
    </row>
    <row r="469" spans="3:4" x14ac:dyDescent="0.2">
      <c r="C469" s="19"/>
      <c r="D469" s="19"/>
    </row>
    <row r="470" spans="3:4" x14ac:dyDescent="0.2">
      <c r="C470" s="19"/>
      <c r="D470" s="19"/>
    </row>
    <row r="471" spans="3:4" x14ac:dyDescent="0.2">
      <c r="C471" s="19"/>
      <c r="D471" s="19"/>
    </row>
    <row r="472" spans="3:4" x14ac:dyDescent="0.2">
      <c r="C472" s="19"/>
      <c r="D472" s="19"/>
    </row>
    <row r="473" spans="3:4" x14ac:dyDescent="0.2">
      <c r="C473" s="19"/>
      <c r="D473" s="19"/>
    </row>
    <row r="474" spans="3:4" x14ac:dyDescent="0.2">
      <c r="C474" s="19"/>
      <c r="D474" s="19"/>
    </row>
    <row r="475" spans="3:4" x14ac:dyDescent="0.2">
      <c r="C475" s="19"/>
      <c r="D475" s="19"/>
    </row>
    <row r="476" spans="3:4" x14ac:dyDescent="0.2">
      <c r="C476" s="19"/>
      <c r="D476" s="19"/>
    </row>
    <row r="477" spans="3:4" x14ac:dyDescent="0.2">
      <c r="C477" s="19"/>
      <c r="D477" s="19"/>
    </row>
    <row r="478" spans="3:4" x14ac:dyDescent="0.2">
      <c r="C478" s="19"/>
      <c r="D478" s="19"/>
    </row>
    <row r="479" spans="3:4" x14ac:dyDescent="0.2">
      <c r="C479" s="19"/>
      <c r="D479" s="19"/>
    </row>
    <row r="480" spans="3:4" x14ac:dyDescent="0.2">
      <c r="C480" s="19"/>
      <c r="D480" s="19"/>
    </row>
    <row r="481" spans="3:4" x14ac:dyDescent="0.2">
      <c r="C481" s="19"/>
      <c r="D481" s="19"/>
    </row>
    <row r="482" spans="3:4" x14ac:dyDescent="0.2">
      <c r="C482" s="19"/>
      <c r="D482" s="19"/>
    </row>
    <row r="483" spans="3:4" x14ac:dyDescent="0.2">
      <c r="C483" s="19"/>
      <c r="D483" s="19"/>
    </row>
    <row r="484" spans="3:4" x14ac:dyDescent="0.2">
      <c r="C484" s="19"/>
      <c r="D484" s="19"/>
    </row>
    <row r="485" spans="3:4" x14ac:dyDescent="0.2">
      <c r="C485" s="19"/>
      <c r="D485" s="19"/>
    </row>
    <row r="486" spans="3:4" x14ac:dyDescent="0.2">
      <c r="C486" s="19"/>
      <c r="D486" s="19"/>
    </row>
    <row r="487" spans="3:4" x14ac:dyDescent="0.2">
      <c r="C487" s="19"/>
      <c r="D487" s="19"/>
    </row>
    <row r="488" spans="3:4" x14ac:dyDescent="0.2">
      <c r="C488" s="19"/>
      <c r="D488" s="19"/>
    </row>
    <row r="489" spans="3:4" x14ac:dyDescent="0.2">
      <c r="C489" s="19"/>
      <c r="D489" s="19"/>
    </row>
    <row r="490" spans="3:4" x14ac:dyDescent="0.2">
      <c r="C490" s="19"/>
      <c r="D490" s="19"/>
    </row>
    <row r="491" spans="3:4" x14ac:dyDescent="0.2">
      <c r="C491" s="19"/>
      <c r="D491" s="19"/>
    </row>
    <row r="492" spans="3:4" x14ac:dyDescent="0.2">
      <c r="C492" s="19"/>
      <c r="D492" s="19"/>
    </row>
    <row r="493" spans="3:4" x14ac:dyDescent="0.2">
      <c r="C493" s="19"/>
      <c r="D493" s="19"/>
    </row>
    <row r="494" spans="3:4" x14ac:dyDescent="0.2">
      <c r="C494" s="19"/>
      <c r="D494" s="19"/>
    </row>
    <row r="495" spans="3:4" x14ac:dyDescent="0.2">
      <c r="C495" s="19"/>
      <c r="D495" s="19"/>
    </row>
    <row r="496" spans="3:4" x14ac:dyDescent="0.2">
      <c r="C496" s="19"/>
      <c r="D496" s="19"/>
    </row>
    <row r="497" spans="3:4" x14ac:dyDescent="0.2">
      <c r="C497" s="19"/>
      <c r="D497" s="19"/>
    </row>
    <row r="498" spans="3:4" x14ac:dyDescent="0.2">
      <c r="C498" s="19"/>
      <c r="D498" s="19"/>
    </row>
    <row r="499" spans="3:4" x14ac:dyDescent="0.2">
      <c r="C499" s="19"/>
      <c r="D499" s="19"/>
    </row>
    <row r="500" spans="3:4" x14ac:dyDescent="0.2">
      <c r="C500" s="19"/>
      <c r="D500" s="19"/>
    </row>
    <row r="501" spans="3:4" x14ac:dyDescent="0.2">
      <c r="C501" s="19"/>
      <c r="D501" s="19"/>
    </row>
    <row r="502" spans="3:4" x14ac:dyDescent="0.2">
      <c r="C502" s="19"/>
      <c r="D502" s="19"/>
    </row>
    <row r="503" spans="3:4" x14ac:dyDescent="0.2">
      <c r="C503" s="19"/>
      <c r="D503" s="19"/>
    </row>
    <row r="504" spans="3:4" x14ac:dyDescent="0.2">
      <c r="C504" s="19"/>
      <c r="D504" s="19"/>
    </row>
    <row r="505" spans="3:4" x14ac:dyDescent="0.2">
      <c r="C505" s="19"/>
      <c r="D505" s="19"/>
    </row>
    <row r="506" spans="3:4" x14ac:dyDescent="0.2">
      <c r="C506" s="19"/>
      <c r="D506" s="19"/>
    </row>
    <row r="507" spans="3:4" x14ac:dyDescent="0.2">
      <c r="C507" s="19"/>
      <c r="D507" s="19"/>
    </row>
    <row r="508" spans="3:4" x14ac:dyDescent="0.2">
      <c r="C508" s="19"/>
      <c r="D508" s="19"/>
    </row>
    <row r="509" spans="3:4" x14ac:dyDescent="0.2">
      <c r="C509" s="19"/>
      <c r="D509" s="19"/>
    </row>
    <row r="510" spans="3:4" x14ac:dyDescent="0.2">
      <c r="C510" s="19"/>
      <c r="D510" s="19"/>
    </row>
    <row r="511" spans="3:4" x14ac:dyDescent="0.2">
      <c r="C511" s="19"/>
      <c r="D511" s="19"/>
    </row>
    <row r="512" spans="3:4" x14ac:dyDescent="0.2">
      <c r="C512" s="19"/>
      <c r="D512" s="19"/>
    </row>
    <row r="513" spans="3:4" x14ac:dyDescent="0.2">
      <c r="C513" s="19"/>
      <c r="D513" s="19"/>
    </row>
    <row r="514" spans="3:4" x14ac:dyDescent="0.2">
      <c r="C514" s="19"/>
      <c r="D514" s="19"/>
    </row>
    <row r="515" spans="3:4" x14ac:dyDescent="0.2">
      <c r="C515" s="19"/>
      <c r="D515" s="19"/>
    </row>
    <row r="516" spans="3:4" x14ac:dyDescent="0.2">
      <c r="C516" s="19"/>
      <c r="D516" s="19"/>
    </row>
    <row r="517" spans="3:4" x14ac:dyDescent="0.2">
      <c r="C517" s="19"/>
      <c r="D517" s="19"/>
    </row>
    <row r="518" spans="3:4" x14ac:dyDescent="0.2">
      <c r="C518" s="19"/>
      <c r="D518" s="19"/>
    </row>
    <row r="519" spans="3:4" x14ac:dyDescent="0.2">
      <c r="C519" s="19"/>
      <c r="D519" s="19"/>
    </row>
    <row r="520" spans="3:4" x14ac:dyDescent="0.2">
      <c r="C520" s="19"/>
      <c r="D520" s="19"/>
    </row>
    <row r="521" spans="3:4" x14ac:dyDescent="0.2">
      <c r="C521" s="19"/>
      <c r="D521" s="19"/>
    </row>
    <row r="522" spans="3:4" x14ac:dyDescent="0.2">
      <c r="C522" s="19"/>
      <c r="D522" s="19"/>
    </row>
    <row r="523" spans="3:4" x14ac:dyDescent="0.2">
      <c r="C523" s="19"/>
      <c r="D523" s="19"/>
    </row>
    <row r="524" spans="3:4" x14ac:dyDescent="0.2">
      <c r="C524" s="19"/>
      <c r="D524" s="19"/>
    </row>
    <row r="525" spans="3:4" x14ac:dyDescent="0.2">
      <c r="C525" s="19"/>
      <c r="D525" s="19"/>
    </row>
    <row r="526" spans="3:4" x14ac:dyDescent="0.2">
      <c r="C526" s="19"/>
      <c r="D526" s="19"/>
    </row>
    <row r="527" spans="3:4" x14ac:dyDescent="0.2">
      <c r="C527" s="19"/>
      <c r="D527" s="19"/>
    </row>
    <row r="528" spans="3:4" x14ac:dyDescent="0.2">
      <c r="C528" s="19"/>
      <c r="D528" s="19"/>
    </row>
    <row r="529" spans="3:4" x14ac:dyDescent="0.2">
      <c r="C529" s="19"/>
      <c r="D529" s="19"/>
    </row>
    <row r="530" spans="3:4" x14ac:dyDescent="0.2">
      <c r="C530" s="19"/>
      <c r="D530" s="19"/>
    </row>
    <row r="531" spans="3:4" x14ac:dyDescent="0.2">
      <c r="C531" s="19"/>
      <c r="D531" s="19"/>
    </row>
    <row r="532" spans="3:4" x14ac:dyDescent="0.2">
      <c r="C532" s="19"/>
      <c r="D532" s="19"/>
    </row>
    <row r="533" spans="3:4" x14ac:dyDescent="0.2">
      <c r="C533" s="19"/>
      <c r="D533" s="19"/>
    </row>
    <row r="534" spans="3:4" x14ac:dyDescent="0.2">
      <c r="C534" s="19"/>
      <c r="D534" s="19"/>
    </row>
    <row r="535" spans="3:4" x14ac:dyDescent="0.2">
      <c r="C535" s="19"/>
      <c r="D535" s="19"/>
    </row>
    <row r="536" spans="3:4" x14ac:dyDescent="0.2">
      <c r="C536" s="19"/>
      <c r="D536" s="19"/>
    </row>
    <row r="537" spans="3:4" x14ac:dyDescent="0.2">
      <c r="C537" s="19"/>
      <c r="D537" s="19"/>
    </row>
    <row r="538" spans="3:4" x14ac:dyDescent="0.2">
      <c r="C538" s="19"/>
      <c r="D538" s="19"/>
    </row>
    <row r="539" spans="3:4" x14ac:dyDescent="0.2">
      <c r="C539" s="19"/>
      <c r="D539" s="19"/>
    </row>
    <row r="540" spans="3:4" x14ac:dyDescent="0.2">
      <c r="C540" s="19"/>
      <c r="D540" s="19"/>
    </row>
    <row r="541" spans="3:4" x14ac:dyDescent="0.2">
      <c r="C541" s="19"/>
      <c r="D541" s="19"/>
    </row>
    <row r="542" spans="3:4" x14ac:dyDescent="0.2">
      <c r="C542" s="19"/>
      <c r="D542" s="19"/>
    </row>
    <row r="543" spans="3:4" x14ac:dyDescent="0.2">
      <c r="C543" s="19"/>
      <c r="D543" s="19"/>
    </row>
    <row r="544" spans="3:4" x14ac:dyDescent="0.2">
      <c r="C544" s="19"/>
      <c r="D544" s="19"/>
    </row>
    <row r="545" spans="3:4" x14ac:dyDescent="0.2">
      <c r="C545" s="19"/>
      <c r="D545" s="19"/>
    </row>
    <row r="546" spans="3:4" x14ac:dyDescent="0.2">
      <c r="C546" s="19"/>
      <c r="D546" s="19"/>
    </row>
    <row r="547" spans="3:4" x14ac:dyDescent="0.2">
      <c r="C547" s="19"/>
      <c r="D547" s="19"/>
    </row>
    <row r="548" spans="3:4" x14ac:dyDescent="0.2">
      <c r="C548" s="19"/>
      <c r="D548" s="19"/>
    </row>
    <row r="549" spans="3:4" x14ac:dyDescent="0.2">
      <c r="C549" s="19"/>
      <c r="D549" s="19"/>
    </row>
    <row r="550" spans="3:4" x14ac:dyDescent="0.2">
      <c r="C550" s="19"/>
      <c r="D550" s="19"/>
    </row>
    <row r="551" spans="3:4" x14ac:dyDescent="0.2">
      <c r="C551" s="19"/>
      <c r="D551" s="19"/>
    </row>
    <row r="552" spans="3:4" x14ac:dyDescent="0.2">
      <c r="C552" s="19"/>
      <c r="D552" s="19"/>
    </row>
    <row r="553" spans="3:4" x14ac:dyDescent="0.2">
      <c r="C553" s="19"/>
      <c r="D553" s="19"/>
    </row>
    <row r="554" spans="3:4" x14ac:dyDescent="0.2">
      <c r="C554" s="19"/>
      <c r="D554" s="19"/>
    </row>
    <row r="555" spans="3:4" x14ac:dyDescent="0.2">
      <c r="C555" s="19"/>
      <c r="D555" s="19"/>
    </row>
    <row r="556" spans="3:4" x14ac:dyDescent="0.2">
      <c r="C556" s="19"/>
      <c r="D556" s="19"/>
    </row>
    <row r="557" spans="3:4" x14ac:dyDescent="0.2">
      <c r="C557" s="19"/>
      <c r="D557" s="19"/>
    </row>
    <row r="558" spans="3:4" x14ac:dyDescent="0.2">
      <c r="C558" s="19"/>
      <c r="D558" s="19"/>
    </row>
    <row r="559" spans="3:4" x14ac:dyDescent="0.2">
      <c r="C559" s="19"/>
      <c r="D559" s="19"/>
    </row>
    <row r="560" spans="3:4" x14ac:dyDescent="0.2">
      <c r="C560" s="19"/>
      <c r="D560" s="19"/>
    </row>
    <row r="561" spans="3:4" x14ac:dyDescent="0.2">
      <c r="C561" s="19"/>
      <c r="D561" s="19"/>
    </row>
    <row r="562" spans="3:4" x14ac:dyDescent="0.2">
      <c r="C562" s="19"/>
      <c r="D562" s="19"/>
    </row>
    <row r="563" spans="3:4" x14ac:dyDescent="0.2">
      <c r="C563" s="19"/>
      <c r="D563" s="19"/>
    </row>
    <row r="564" spans="3:4" x14ac:dyDescent="0.2">
      <c r="C564" s="19"/>
      <c r="D564" s="19"/>
    </row>
    <row r="565" spans="3:4" x14ac:dyDescent="0.2">
      <c r="C565" s="19"/>
      <c r="D565" s="19"/>
    </row>
    <row r="566" spans="3:4" x14ac:dyDescent="0.2">
      <c r="C566" s="19"/>
      <c r="D566" s="19"/>
    </row>
    <row r="567" spans="3:4" x14ac:dyDescent="0.2">
      <c r="C567" s="19"/>
      <c r="D567" s="19"/>
    </row>
    <row r="568" spans="3:4" x14ac:dyDescent="0.2">
      <c r="C568" s="19"/>
      <c r="D568" s="19"/>
    </row>
    <row r="569" spans="3:4" x14ac:dyDescent="0.2">
      <c r="C569" s="19"/>
      <c r="D569" s="19"/>
    </row>
    <row r="570" spans="3:4" x14ac:dyDescent="0.2">
      <c r="C570" s="19"/>
      <c r="D570" s="19"/>
    </row>
    <row r="571" spans="3:4" x14ac:dyDescent="0.2">
      <c r="C571" s="19"/>
      <c r="D571" s="19"/>
    </row>
    <row r="572" spans="3:4" x14ac:dyDescent="0.2">
      <c r="C572" s="19"/>
      <c r="D572" s="19"/>
    </row>
    <row r="573" spans="3:4" x14ac:dyDescent="0.2">
      <c r="C573" s="19"/>
      <c r="D573" s="19"/>
    </row>
    <row r="574" spans="3:4" x14ac:dyDescent="0.2">
      <c r="C574" s="19"/>
      <c r="D574" s="19"/>
    </row>
    <row r="575" spans="3:4" x14ac:dyDescent="0.2">
      <c r="C575" s="19"/>
      <c r="D575" s="19"/>
    </row>
    <row r="576" spans="3:4" x14ac:dyDescent="0.2">
      <c r="C576" s="19"/>
      <c r="D576" s="19"/>
    </row>
    <row r="577" spans="3:4" x14ac:dyDescent="0.2">
      <c r="C577" s="19"/>
      <c r="D577" s="19"/>
    </row>
    <row r="578" spans="3:4" x14ac:dyDescent="0.2">
      <c r="C578" s="19"/>
      <c r="D578" s="19"/>
    </row>
    <row r="579" spans="3:4" x14ac:dyDescent="0.2">
      <c r="C579" s="19"/>
      <c r="D579" s="19"/>
    </row>
    <row r="580" spans="3:4" x14ac:dyDescent="0.2">
      <c r="C580" s="19"/>
      <c r="D580" s="19"/>
    </row>
    <row r="581" spans="3:4" x14ac:dyDescent="0.2">
      <c r="C581" s="19"/>
      <c r="D581" s="19"/>
    </row>
    <row r="582" spans="3:4" x14ac:dyDescent="0.2">
      <c r="C582" s="19"/>
      <c r="D582" s="19"/>
    </row>
    <row r="583" spans="3:4" x14ac:dyDescent="0.2">
      <c r="C583" s="19"/>
      <c r="D583" s="19"/>
    </row>
    <row r="584" spans="3:4" x14ac:dyDescent="0.2">
      <c r="C584" s="19"/>
      <c r="D584" s="19"/>
    </row>
    <row r="585" spans="3:4" x14ac:dyDescent="0.2">
      <c r="C585" s="19"/>
      <c r="D585" s="19"/>
    </row>
    <row r="586" spans="3:4" x14ac:dyDescent="0.2">
      <c r="C586" s="19"/>
      <c r="D586" s="19"/>
    </row>
    <row r="587" spans="3:4" x14ac:dyDescent="0.2">
      <c r="C587" s="19"/>
      <c r="D587" s="19"/>
    </row>
    <row r="588" spans="3:4" x14ac:dyDescent="0.2">
      <c r="C588" s="19"/>
      <c r="D588" s="19"/>
    </row>
    <row r="589" spans="3:4" x14ac:dyDescent="0.2">
      <c r="C589" s="19"/>
      <c r="D589" s="19"/>
    </row>
    <row r="590" spans="3:4" x14ac:dyDescent="0.2">
      <c r="C590" s="19"/>
      <c r="D590" s="19"/>
    </row>
    <row r="591" spans="3:4" x14ac:dyDescent="0.2">
      <c r="C591" s="19"/>
      <c r="D591" s="19"/>
    </row>
    <row r="592" spans="3:4" x14ac:dyDescent="0.2">
      <c r="C592" s="19"/>
      <c r="D592" s="19"/>
    </row>
    <row r="593" spans="3:4" x14ac:dyDescent="0.2">
      <c r="C593" s="19"/>
      <c r="D593" s="19"/>
    </row>
    <row r="594" spans="3:4" x14ac:dyDescent="0.2">
      <c r="C594" s="19"/>
      <c r="D594" s="19"/>
    </row>
    <row r="595" spans="3:4" x14ac:dyDescent="0.2">
      <c r="C595" s="19"/>
      <c r="D595" s="19"/>
    </row>
    <row r="596" spans="3:4" x14ac:dyDescent="0.2">
      <c r="C596" s="19"/>
      <c r="D596" s="19"/>
    </row>
    <row r="597" spans="3:4" x14ac:dyDescent="0.2">
      <c r="C597" s="19"/>
      <c r="D597" s="19"/>
    </row>
    <row r="598" spans="3:4" x14ac:dyDescent="0.2">
      <c r="C598" s="19"/>
      <c r="D598" s="19"/>
    </row>
    <row r="599" spans="3:4" x14ac:dyDescent="0.2">
      <c r="C599" s="19"/>
      <c r="D599" s="19"/>
    </row>
    <row r="600" spans="3:4" x14ac:dyDescent="0.2">
      <c r="C600" s="19"/>
      <c r="D600" s="19"/>
    </row>
    <row r="601" spans="3:4" x14ac:dyDescent="0.2">
      <c r="C601" s="19"/>
      <c r="D601" s="19"/>
    </row>
    <row r="602" spans="3:4" x14ac:dyDescent="0.2">
      <c r="C602" s="19"/>
      <c r="D602" s="19"/>
    </row>
    <row r="603" spans="3:4" x14ac:dyDescent="0.2">
      <c r="C603" s="19"/>
      <c r="D603" s="19"/>
    </row>
    <row r="604" spans="3:4" x14ac:dyDescent="0.2">
      <c r="C604" s="19"/>
      <c r="D604" s="19"/>
    </row>
    <row r="605" spans="3:4" x14ac:dyDescent="0.2">
      <c r="C605" s="19"/>
      <c r="D605" s="19"/>
    </row>
    <row r="606" spans="3:4" x14ac:dyDescent="0.2">
      <c r="C606" s="19"/>
      <c r="D606" s="19"/>
    </row>
    <row r="607" spans="3:4" x14ac:dyDescent="0.2">
      <c r="C607" s="19"/>
      <c r="D607" s="19"/>
    </row>
    <row r="608" spans="3:4" x14ac:dyDescent="0.2">
      <c r="C608" s="19"/>
      <c r="D608" s="19"/>
    </row>
    <row r="609" spans="3:4" x14ac:dyDescent="0.2">
      <c r="C609" s="19"/>
      <c r="D609" s="19"/>
    </row>
    <row r="610" spans="3:4" x14ac:dyDescent="0.2">
      <c r="C610" s="19"/>
      <c r="D610" s="19"/>
    </row>
    <row r="611" spans="3:4" x14ac:dyDescent="0.2">
      <c r="C611" s="19"/>
      <c r="D611" s="19"/>
    </row>
    <row r="612" spans="3:4" x14ac:dyDescent="0.2">
      <c r="C612" s="19"/>
      <c r="D612" s="19"/>
    </row>
    <row r="613" spans="3:4" x14ac:dyDescent="0.2">
      <c r="C613" s="19"/>
      <c r="D613" s="19"/>
    </row>
    <row r="614" spans="3:4" x14ac:dyDescent="0.2">
      <c r="C614" s="19"/>
      <c r="D614" s="19"/>
    </row>
    <row r="615" spans="3:4" x14ac:dyDescent="0.2">
      <c r="C615" s="19"/>
      <c r="D615" s="19"/>
    </row>
    <row r="616" spans="3:4" x14ac:dyDescent="0.2">
      <c r="C616" s="19"/>
      <c r="D616" s="19"/>
    </row>
    <row r="617" spans="3:4" x14ac:dyDescent="0.2">
      <c r="C617" s="19"/>
      <c r="D617" s="19"/>
    </row>
    <row r="618" spans="3:4" x14ac:dyDescent="0.2">
      <c r="C618" s="19"/>
      <c r="D618" s="19"/>
    </row>
    <row r="619" spans="3:4" x14ac:dyDescent="0.2">
      <c r="C619" s="19"/>
      <c r="D619" s="19"/>
    </row>
    <row r="620" spans="3:4" x14ac:dyDescent="0.2">
      <c r="C620" s="19"/>
      <c r="D620" s="19"/>
    </row>
    <row r="621" spans="3:4" x14ac:dyDescent="0.2">
      <c r="C621" s="19"/>
      <c r="D621" s="19"/>
    </row>
    <row r="622" spans="3:4" x14ac:dyDescent="0.2">
      <c r="C622" s="19"/>
      <c r="D622" s="19"/>
    </row>
    <row r="623" spans="3:4" x14ac:dyDescent="0.2">
      <c r="C623" s="19"/>
      <c r="D623" s="19"/>
    </row>
    <row r="624" spans="3:4" x14ac:dyDescent="0.2">
      <c r="C624" s="19"/>
      <c r="D624" s="19"/>
    </row>
    <row r="625" spans="3:4" x14ac:dyDescent="0.2">
      <c r="C625" s="19"/>
      <c r="D625" s="19"/>
    </row>
    <row r="626" spans="3:4" x14ac:dyDescent="0.2">
      <c r="C626" s="19"/>
      <c r="D626" s="19"/>
    </row>
    <row r="627" spans="3:4" x14ac:dyDescent="0.2">
      <c r="C627" s="19"/>
      <c r="D627" s="19"/>
    </row>
    <row r="628" spans="3:4" x14ac:dyDescent="0.2">
      <c r="C628" s="19"/>
      <c r="D628" s="19"/>
    </row>
    <row r="629" spans="3:4" x14ac:dyDescent="0.2">
      <c r="C629" s="19"/>
      <c r="D629" s="19"/>
    </row>
    <row r="630" spans="3:4" x14ac:dyDescent="0.2">
      <c r="C630" s="19"/>
      <c r="D630" s="19"/>
    </row>
    <row r="631" spans="3:4" x14ac:dyDescent="0.2">
      <c r="C631" s="19"/>
      <c r="D631" s="19"/>
    </row>
    <row r="632" spans="3:4" x14ac:dyDescent="0.2">
      <c r="C632" s="19"/>
      <c r="D632" s="19"/>
    </row>
    <row r="633" spans="3:4" x14ac:dyDescent="0.2">
      <c r="C633" s="19"/>
      <c r="D633" s="19"/>
    </row>
    <row r="634" spans="3:4" x14ac:dyDescent="0.2">
      <c r="C634" s="19"/>
      <c r="D634" s="19"/>
    </row>
    <row r="635" spans="3:4" x14ac:dyDescent="0.2">
      <c r="C635" s="19"/>
      <c r="D635" s="19"/>
    </row>
    <row r="636" spans="3:4" x14ac:dyDescent="0.2">
      <c r="C636" s="19"/>
      <c r="D636" s="19"/>
    </row>
    <row r="637" spans="3:4" x14ac:dyDescent="0.2">
      <c r="C637" s="19"/>
      <c r="D637" s="19"/>
    </row>
    <row r="638" spans="3:4" x14ac:dyDescent="0.2">
      <c r="C638" s="19"/>
      <c r="D638" s="19"/>
    </row>
    <row r="639" spans="3:4" x14ac:dyDescent="0.2">
      <c r="C639" s="19"/>
      <c r="D639" s="19"/>
    </row>
    <row r="640" spans="3:4" x14ac:dyDescent="0.2">
      <c r="C640" s="19"/>
      <c r="D640" s="19"/>
    </row>
    <row r="641" spans="3:4" x14ac:dyDescent="0.2">
      <c r="C641" s="19"/>
      <c r="D641" s="19"/>
    </row>
    <row r="642" spans="3:4" x14ac:dyDescent="0.2">
      <c r="C642" s="19"/>
      <c r="D642" s="19"/>
    </row>
    <row r="643" spans="3:4" x14ac:dyDescent="0.2">
      <c r="C643" s="19"/>
      <c r="D643" s="19"/>
    </row>
    <row r="644" spans="3:4" x14ac:dyDescent="0.2">
      <c r="C644" s="19"/>
      <c r="D644" s="19"/>
    </row>
    <row r="645" spans="3:4" x14ac:dyDescent="0.2">
      <c r="C645" s="19"/>
      <c r="D645" s="19"/>
    </row>
    <row r="646" spans="3:4" x14ac:dyDescent="0.2">
      <c r="C646" s="19"/>
      <c r="D646" s="19"/>
    </row>
    <row r="647" spans="3:4" x14ac:dyDescent="0.2">
      <c r="C647" s="19"/>
      <c r="D647" s="19"/>
    </row>
    <row r="648" spans="3:4" x14ac:dyDescent="0.2">
      <c r="C648" s="19"/>
      <c r="D648" s="19"/>
    </row>
    <row r="649" spans="3:4" x14ac:dyDescent="0.2">
      <c r="C649" s="19"/>
      <c r="D649" s="19"/>
    </row>
    <row r="650" spans="3:4" x14ac:dyDescent="0.2">
      <c r="C650" s="19"/>
      <c r="D650" s="19"/>
    </row>
    <row r="651" spans="3:4" x14ac:dyDescent="0.2">
      <c r="C651" s="19"/>
      <c r="D651" s="19"/>
    </row>
    <row r="652" spans="3:4" x14ac:dyDescent="0.2">
      <c r="C652" s="19"/>
      <c r="D652" s="19"/>
    </row>
    <row r="653" spans="3:4" x14ac:dyDescent="0.2">
      <c r="C653" s="19"/>
      <c r="D653" s="19"/>
    </row>
    <row r="654" spans="3:4" x14ac:dyDescent="0.2">
      <c r="C654" s="19"/>
      <c r="D654" s="19"/>
    </row>
    <row r="655" spans="3:4" x14ac:dyDescent="0.2">
      <c r="C655" s="19"/>
      <c r="D655" s="19"/>
    </row>
    <row r="656" spans="3:4" x14ac:dyDescent="0.2">
      <c r="C656" s="19"/>
      <c r="D656" s="19"/>
    </row>
    <row r="657" spans="3:4" x14ac:dyDescent="0.2">
      <c r="C657" s="19"/>
      <c r="D657" s="19"/>
    </row>
    <row r="658" spans="3:4" x14ac:dyDescent="0.2">
      <c r="C658" s="19"/>
      <c r="D658" s="19"/>
    </row>
    <row r="659" spans="3:4" x14ac:dyDescent="0.2">
      <c r="C659" s="19"/>
      <c r="D659" s="19"/>
    </row>
    <row r="660" spans="3:4" x14ac:dyDescent="0.2">
      <c r="C660" s="19"/>
      <c r="D660" s="19"/>
    </row>
    <row r="661" spans="3:4" x14ac:dyDescent="0.2">
      <c r="C661" s="19"/>
      <c r="D661" s="19"/>
    </row>
    <row r="662" spans="3:4" x14ac:dyDescent="0.2">
      <c r="C662" s="19"/>
      <c r="D662" s="19"/>
    </row>
    <row r="663" spans="3:4" x14ac:dyDescent="0.2">
      <c r="C663" s="19"/>
      <c r="D663" s="19"/>
    </row>
    <row r="664" spans="3:4" x14ac:dyDescent="0.2">
      <c r="C664" s="19"/>
      <c r="D664" s="19"/>
    </row>
    <row r="665" spans="3:4" x14ac:dyDescent="0.2">
      <c r="C665" s="19"/>
      <c r="D665" s="19"/>
    </row>
    <row r="666" spans="3:4" x14ac:dyDescent="0.2">
      <c r="C666" s="19"/>
      <c r="D666" s="19"/>
    </row>
    <row r="667" spans="3:4" x14ac:dyDescent="0.2">
      <c r="C667" s="19"/>
      <c r="D667" s="19"/>
    </row>
    <row r="668" spans="3:4" x14ac:dyDescent="0.2">
      <c r="C668" s="19"/>
      <c r="D668" s="19"/>
    </row>
    <row r="669" spans="3:4" x14ac:dyDescent="0.2">
      <c r="C669" s="19"/>
      <c r="D669" s="19"/>
    </row>
    <row r="670" spans="3:4" x14ac:dyDescent="0.2">
      <c r="C670" s="19"/>
      <c r="D670" s="19"/>
    </row>
    <row r="671" spans="3:4" x14ac:dyDescent="0.2">
      <c r="C671" s="19"/>
      <c r="D671" s="19"/>
    </row>
    <row r="672" spans="3:4" x14ac:dyDescent="0.2">
      <c r="C672" s="19"/>
      <c r="D672" s="19"/>
    </row>
    <row r="673" spans="3:4" x14ac:dyDescent="0.2">
      <c r="C673" s="19"/>
      <c r="D673" s="19"/>
    </row>
    <row r="674" spans="3:4" x14ac:dyDescent="0.2">
      <c r="C674" s="19"/>
      <c r="D674" s="19"/>
    </row>
    <row r="675" spans="3:4" x14ac:dyDescent="0.2">
      <c r="C675" s="19"/>
      <c r="D675" s="19"/>
    </row>
    <row r="676" spans="3:4" x14ac:dyDescent="0.2">
      <c r="C676" s="19"/>
      <c r="D676" s="19"/>
    </row>
    <row r="677" spans="3:4" x14ac:dyDescent="0.2">
      <c r="C677" s="19"/>
      <c r="D677" s="19"/>
    </row>
    <row r="678" spans="3:4" x14ac:dyDescent="0.2">
      <c r="C678" s="19"/>
      <c r="D678" s="19"/>
    </row>
    <row r="679" spans="3:4" x14ac:dyDescent="0.2">
      <c r="C679" s="19"/>
      <c r="D679" s="19"/>
    </row>
    <row r="680" spans="3:4" x14ac:dyDescent="0.2">
      <c r="C680" s="19"/>
      <c r="D680" s="19"/>
    </row>
    <row r="681" spans="3:4" x14ac:dyDescent="0.2">
      <c r="C681" s="19"/>
      <c r="D681" s="19"/>
    </row>
    <row r="682" spans="3:4" x14ac:dyDescent="0.2">
      <c r="C682" s="19"/>
      <c r="D682" s="19"/>
    </row>
    <row r="683" spans="3:4" x14ac:dyDescent="0.2">
      <c r="C683" s="19"/>
      <c r="D683" s="19"/>
    </row>
    <row r="684" spans="3:4" x14ac:dyDescent="0.2">
      <c r="C684" s="19"/>
      <c r="D684" s="19"/>
    </row>
    <row r="685" spans="3:4" x14ac:dyDescent="0.2">
      <c r="C685" s="19"/>
      <c r="D685" s="19"/>
    </row>
    <row r="686" spans="3:4" x14ac:dyDescent="0.2">
      <c r="C686" s="19"/>
      <c r="D686" s="19"/>
    </row>
    <row r="687" spans="3:4" x14ac:dyDescent="0.2">
      <c r="C687" s="19"/>
      <c r="D687" s="19"/>
    </row>
    <row r="688" spans="3:4" x14ac:dyDescent="0.2">
      <c r="C688" s="19"/>
      <c r="D688" s="19"/>
    </row>
    <row r="689" spans="3:4" x14ac:dyDescent="0.2">
      <c r="C689" s="19"/>
      <c r="D689" s="19"/>
    </row>
    <row r="690" spans="3:4" x14ac:dyDescent="0.2">
      <c r="C690" s="19"/>
      <c r="D690" s="19"/>
    </row>
    <row r="691" spans="3:4" x14ac:dyDescent="0.2">
      <c r="C691" s="19"/>
      <c r="D691" s="19"/>
    </row>
    <row r="692" spans="3:4" x14ac:dyDescent="0.2">
      <c r="C692" s="19"/>
      <c r="D692" s="19"/>
    </row>
    <row r="693" spans="3:4" x14ac:dyDescent="0.2">
      <c r="C693" s="19"/>
      <c r="D693" s="19"/>
    </row>
    <row r="694" spans="3:4" x14ac:dyDescent="0.2">
      <c r="C694" s="19"/>
      <c r="D694" s="19"/>
    </row>
    <row r="695" spans="3:4" x14ac:dyDescent="0.2">
      <c r="C695" s="19"/>
      <c r="D695" s="19"/>
    </row>
    <row r="696" spans="3:4" x14ac:dyDescent="0.2">
      <c r="C696" s="19"/>
      <c r="D696" s="19"/>
    </row>
    <row r="697" spans="3:4" x14ac:dyDescent="0.2">
      <c r="C697" s="19"/>
      <c r="D697" s="19"/>
    </row>
    <row r="698" spans="3:4" x14ac:dyDescent="0.2">
      <c r="C698" s="19"/>
      <c r="D698" s="19"/>
    </row>
    <row r="699" spans="3:4" x14ac:dyDescent="0.2">
      <c r="C699" s="19"/>
      <c r="D699" s="19"/>
    </row>
    <row r="700" spans="3:4" x14ac:dyDescent="0.2">
      <c r="C700" s="19"/>
      <c r="D700" s="19"/>
    </row>
    <row r="701" spans="3:4" x14ac:dyDescent="0.2">
      <c r="C701" s="19"/>
      <c r="D701" s="19"/>
    </row>
    <row r="702" spans="3:4" x14ac:dyDescent="0.2">
      <c r="C702" s="19"/>
      <c r="D702" s="19"/>
    </row>
    <row r="703" spans="3:4" x14ac:dyDescent="0.2">
      <c r="C703" s="19"/>
      <c r="D703" s="19"/>
    </row>
    <row r="704" spans="3:4" x14ac:dyDescent="0.2">
      <c r="C704" s="19"/>
      <c r="D704" s="19"/>
    </row>
    <row r="705" spans="3:4" x14ac:dyDescent="0.2">
      <c r="C705" s="19"/>
      <c r="D705" s="19"/>
    </row>
    <row r="706" spans="3:4" x14ac:dyDescent="0.2">
      <c r="C706" s="19"/>
      <c r="D706" s="19"/>
    </row>
    <row r="707" spans="3:4" x14ac:dyDescent="0.2">
      <c r="C707" s="19"/>
      <c r="D707" s="19"/>
    </row>
    <row r="708" spans="3:4" x14ac:dyDescent="0.2">
      <c r="C708" s="19"/>
      <c r="D708" s="19"/>
    </row>
    <row r="709" spans="3:4" x14ac:dyDescent="0.2">
      <c r="C709" s="19"/>
      <c r="D709" s="19"/>
    </row>
    <row r="710" spans="3:4" x14ac:dyDescent="0.2">
      <c r="C710" s="19"/>
      <c r="D710" s="19"/>
    </row>
    <row r="711" spans="3:4" x14ac:dyDescent="0.2">
      <c r="C711" s="19"/>
      <c r="D711" s="19"/>
    </row>
    <row r="712" spans="3:4" x14ac:dyDescent="0.2">
      <c r="C712" s="19"/>
      <c r="D712" s="19"/>
    </row>
    <row r="713" spans="3:4" x14ac:dyDescent="0.2">
      <c r="C713" s="19"/>
      <c r="D713" s="19"/>
    </row>
    <row r="714" spans="3:4" x14ac:dyDescent="0.2">
      <c r="C714" s="19"/>
      <c r="D714" s="19"/>
    </row>
    <row r="715" spans="3:4" x14ac:dyDescent="0.2">
      <c r="C715" s="19"/>
      <c r="D715" s="19"/>
    </row>
    <row r="716" spans="3:4" x14ac:dyDescent="0.2">
      <c r="C716" s="19"/>
      <c r="D716" s="19"/>
    </row>
    <row r="717" spans="3:4" x14ac:dyDescent="0.2">
      <c r="C717" s="19"/>
      <c r="D717" s="19"/>
    </row>
    <row r="718" spans="3:4" x14ac:dyDescent="0.2">
      <c r="C718" s="19"/>
      <c r="D718" s="19"/>
    </row>
    <row r="719" spans="3:4" x14ac:dyDescent="0.2">
      <c r="C719" s="19"/>
      <c r="D719" s="19"/>
    </row>
    <row r="720" spans="3:4" x14ac:dyDescent="0.2">
      <c r="C720" s="19"/>
      <c r="D720" s="19"/>
    </row>
    <row r="721" spans="3:4" x14ac:dyDescent="0.2">
      <c r="C721" s="19"/>
      <c r="D721" s="19"/>
    </row>
    <row r="722" spans="3:4" x14ac:dyDescent="0.2">
      <c r="C722" s="19"/>
      <c r="D722" s="19"/>
    </row>
    <row r="723" spans="3:4" x14ac:dyDescent="0.2">
      <c r="C723" s="19"/>
      <c r="D723" s="19"/>
    </row>
    <row r="724" spans="3:4" x14ac:dyDescent="0.2">
      <c r="C724" s="19"/>
      <c r="D724" s="19"/>
    </row>
    <row r="725" spans="3:4" x14ac:dyDescent="0.2">
      <c r="C725" s="19"/>
      <c r="D725" s="19"/>
    </row>
    <row r="726" spans="3:4" x14ac:dyDescent="0.2">
      <c r="C726" s="19"/>
      <c r="D726" s="19"/>
    </row>
    <row r="727" spans="3:4" x14ac:dyDescent="0.2">
      <c r="C727" s="19"/>
      <c r="D727" s="19"/>
    </row>
    <row r="728" spans="3:4" x14ac:dyDescent="0.2">
      <c r="C728" s="19"/>
      <c r="D728" s="19"/>
    </row>
    <row r="729" spans="3:4" x14ac:dyDescent="0.2">
      <c r="C729" s="19"/>
      <c r="D729" s="19"/>
    </row>
    <row r="730" spans="3:4" x14ac:dyDescent="0.2">
      <c r="C730" s="19"/>
      <c r="D730" s="19"/>
    </row>
    <row r="731" spans="3:4" x14ac:dyDescent="0.2">
      <c r="C731" s="19"/>
      <c r="D731" s="19"/>
    </row>
    <row r="732" spans="3:4" x14ac:dyDescent="0.2">
      <c r="C732" s="19"/>
      <c r="D732" s="19"/>
    </row>
    <row r="733" spans="3:4" x14ac:dyDescent="0.2">
      <c r="C733" s="19"/>
      <c r="D733" s="19"/>
    </row>
    <row r="734" spans="3:4" x14ac:dyDescent="0.2">
      <c r="C734" s="19"/>
      <c r="D734" s="19"/>
    </row>
    <row r="735" spans="3:4" x14ac:dyDescent="0.2">
      <c r="C735" s="19"/>
      <c r="D735" s="19"/>
    </row>
    <row r="736" spans="3:4" x14ac:dyDescent="0.2">
      <c r="C736" s="19"/>
      <c r="D736" s="19"/>
    </row>
    <row r="737" spans="3:4" x14ac:dyDescent="0.2">
      <c r="C737" s="19"/>
      <c r="D737" s="19"/>
    </row>
    <row r="738" spans="3:4" x14ac:dyDescent="0.2">
      <c r="C738" s="19"/>
      <c r="D738" s="19"/>
    </row>
    <row r="739" spans="3:4" x14ac:dyDescent="0.2">
      <c r="C739" s="19"/>
      <c r="D739" s="19"/>
    </row>
    <row r="740" spans="3:4" x14ac:dyDescent="0.2">
      <c r="C740" s="19"/>
      <c r="D740" s="19"/>
    </row>
    <row r="741" spans="3:4" x14ac:dyDescent="0.2">
      <c r="C741" s="19"/>
      <c r="D741" s="19"/>
    </row>
    <row r="742" spans="3:4" x14ac:dyDescent="0.2">
      <c r="C742" s="19"/>
      <c r="D742" s="19"/>
    </row>
    <row r="743" spans="3:4" x14ac:dyDescent="0.2">
      <c r="C743" s="19"/>
      <c r="D743" s="19"/>
    </row>
    <row r="744" spans="3:4" x14ac:dyDescent="0.2">
      <c r="C744" s="19"/>
      <c r="D744" s="19"/>
    </row>
    <row r="745" spans="3:4" x14ac:dyDescent="0.2">
      <c r="C745" s="19"/>
      <c r="D745" s="19"/>
    </row>
    <row r="746" spans="3:4" x14ac:dyDescent="0.2">
      <c r="C746" s="19"/>
      <c r="D746" s="19"/>
    </row>
    <row r="747" spans="3:4" x14ac:dyDescent="0.2">
      <c r="C747" s="19"/>
      <c r="D747" s="19"/>
    </row>
    <row r="748" spans="3:4" x14ac:dyDescent="0.2">
      <c r="C748" s="19"/>
      <c r="D748" s="19"/>
    </row>
    <row r="749" spans="3:4" x14ac:dyDescent="0.2">
      <c r="C749" s="19"/>
      <c r="D749" s="19"/>
    </row>
    <row r="750" spans="3:4" x14ac:dyDescent="0.2">
      <c r="C750" s="19"/>
      <c r="D750" s="19"/>
    </row>
    <row r="751" spans="3:4" x14ac:dyDescent="0.2">
      <c r="C751" s="19"/>
      <c r="D751" s="19"/>
    </row>
    <row r="752" spans="3:4" x14ac:dyDescent="0.2">
      <c r="C752" s="19"/>
      <c r="D752" s="19"/>
    </row>
    <row r="753" spans="3:4" x14ac:dyDescent="0.2">
      <c r="C753" s="19"/>
      <c r="D753" s="19"/>
    </row>
    <row r="754" spans="3:4" x14ac:dyDescent="0.2">
      <c r="C754" s="19"/>
      <c r="D754" s="19"/>
    </row>
    <row r="755" spans="3:4" x14ac:dyDescent="0.2">
      <c r="C755" s="19"/>
      <c r="D755" s="19"/>
    </row>
    <row r="756" spans="3:4" x14ac:dyDescent="0.2">
      <c r="C756" s="19"/>
      <c r="D756" s="19"/>
    </row>
    <row r="757" spans="3:4" x14ac:dyDescent="0.2">
      <c r="C757" s="19"/>
      <c r="D757" s="19"/>
    </row>
    <row r="758" spans="3:4" x14ac:dyDescent="0.2">
      <c r="C758" s="19"/>
      <c r="D758" s="19"/>
    </row>
    <row r="759" spans="3:4" x14ac:dyDescent="0.2">
      <c r="C759" s="19"/>
      <c r="D759" s="19"/>
    </row>
    <row r="760" spans="3:4" x14ac:dyDescent="0.2">
      <c r="C760" s="19"/>
      <c r="D760" s="19"/>
    </row>
    <row r="761" spans="3:4" x14ac:dyDescent="0.2">
      <c r="C761" s="19"/>
      <c r="D761" s="19"/>
    </row>
    <row r="762" spans="3:4" x14ac:dyDescent="0.2">
      <c r="C762" s="19"/>
      <c r="D762" s="19"/>
    </row>
    <row r="763" spans="3:4" x14ac:dyDescent="0.2">
      <c r="C763" s="19"/>
      <c r="D763" s="19"/>
    </row>
    <row r="764" spans="3:4" x14ac:dyDescent="0.2">
      <c r="C764" s="19"/>
      <c r="D764" s="19"/>
    </row>
    <row r="765" spans="3:4" x14ac:dyDescent="0.2">
      <c r="C765" s="19"/>
      <c r="D765" s="19"/>
    </row>
    <row r="766" spans="3:4" x14ac:dyDescent="0.2">
      <c r="C766" s="19"/>
      <c r="D766" s="19"/>
    </row>
    <row r="767" spans="3:4" x14ac:dyDescent="0.2">
      <c r="C767" s="19"/>
      <c r="D767" s="19"/>
    </row>
    <row r="768" spans="3:4" x14ac:dyDescent="0.2">
      <c r="C768" s="19"/>
      <c r="D768" s="19"/>
    </row>
    <row r="769" spans="3:4" x14ac:dyDescent="0.2">
      <c r="C769" s="19"/>
      <c r="D769" s="19"/>
    </row>
    <row r="770" spans="3:4" x14ac:dyDescent="0.2">
      <c r="C770" s="19"/>
      <c r="D770" s="19"/>
    </row>
    <row r="771" spans="3:4" x14ac:dyDescent="0.2">
      <c r="C771" s="19"/>
      <c r="D771" s="19"/>
    </row>
    <row r="772" spans="3:4" x14ac:dyDescent="0.2">
      <c r="C772" s="19"/>
      <c r="D772" s="19"/>
    </row>
    <row r="773" spans="3:4" x14ac:dyDescent="0.2">
      <c r="C773" s="19"/>
      <c r="D773" s="19"/>
    </row>
    <row r="774" spans="3:4" x14ac:dyDescent="0.2">
      <c r="C774" s="19"/>
      <c r="D774" s="19"/>
    </row>
    <row r="775" spans="3:4" x14ac:dyDescent="0.2">
      <c r="C775" s="19"/>
      <c r="D775" s="19"/>
    </row>
    <row r="776" spans="3:4" x14ac:dyDescent="0.2">
      <c r="C776" s="19"/>
      <c r="D776" s="19"/>
    </row>
    <row r="777" spans="3:4" x14ac:dyDescent="0.2">
      <c r="C777" s="19"/>
      <c r="D777" s="19"/>
    </row>
    <row r="778" spans="3:4" x14ac:dyDescent="0.2">
      <c r="C778" s="19"/>
      <c r="D778" s="19"/>
    </row>
    <row r="779" spans="3:4" x14ac:dyDescent="0.2">
      <c r="C779" s="19"/>
      <c r="D779" s="19"/>
    </row>
    <row r="780" spans="3:4" x14ac:dyDescent="0.2">
      <c r="C780" s="19"/>
      <c r="D780" s="19"/>
    </row>
    <row r="781" spans="3:4" x14ac:dyDescent="0.2">
      <c r="C781" s="19"/>
      <c r="D781" s="19"/>
    </row>
    <row r="782" spans="3:4" x14ac:dyDescent="0.2">
      <c r="C782" s="19"/>
      <c r="D782" s="19"/>
    </row>
    <row r="783" spans="3:4" x14ac:dyDescent="0.2">
      <c r="C783" s="19"/>
      <c r="D783" s="19"/>
    </row>
    <row r="784" spans="3:4" x14ac:dyDescent="0.2">
      <c r="C784" s="19"/>
      <c r="D784" s="19"/>
    </row>
    <row r="785" spans="3:4" x14ac:dyDescent="0.2">
      <c r="C785" s="19"/>
      <c r="D785" s="19"/>
    </row>
    <row r="786" spans="3:4" x14ac:dyDescent="0.2">
      <c r="C786" s="19"/>
      <c r="D786" s="19"/>
    </row>
    <row r="787" spans="3:4" x14ac:dyDescent="0.2">
      <c r="C787" s="19"/>
      <c r="D787" s="19"/>
    </row>
    <row r="788" spans="3:4" x14ac:dyDescent="0.2">
      <c r="C788" s="19"/>
      <c r="D788" s="19"/>
    </row>
    <row r="789" spans="3:4" x14ac:dyDescent="0.2">
      <c r="C789" s="19"/>
      <c r="D789" s="19"/>
    </row>
    <row r="790" spans="3:4" x14ac:dyDescent="0.2">
      <c r="C790" s="19"/>
      <c r="D790" s="19"/>
    </row>
    <row r="791" spans="3:4" x14ac:dyDescent="0.2">
      <c r="C791" s="19"/>
      <c r="D791" s="19"/>
    </row>
    <row r="792" spans="3:4" x14ac:dyDescent="0.2">
      <c r="C792" s="19"/>
      <c r="D792" s="19"/>
    </row>
    <row r="793" spans="3:4" x14ac:dyDescent="0.2">
      <c r="C793" s="19"/>
      <c r="D793" s="19"/>
    </row>
    <row r="794" spans="3:4" x14ac:dyDescent="0.2">
      <c r="C794" s="19"/>
      <c r="D794" s="19"/>
    </row>
    <row r="795" spans="3:4" x14ac:dyDescent="0.2">
      <c r="C795" s="19"/>
      <c r="D795" s="19"/>
    </row>
    <row r="796" spans="3:4" x14ac:dyDescent="0.2">
      <c r="C796" s="19"/>
      <c r="D796" s="19"/>
    </row>
    <row r="797" spans="3:4" x14ac:dyDescent="0.2">
      <c r="C797" s="19"/>
      <c r="D797" s="19"/>
    </row>
    <row r="798" spans="3:4" x14ac:dyDescent="0.2">
      <c r="C798" s="19"/>
      <c r="D798" s="19"/>
    </row>
    <row r="799" spans="3:4" x14ac:dyDescent="0.2">
      <c r="C799" s="19"/>
      <c r="D799" s="19"/>
    </row>
    <row r="800" spans="3:4" x14ac:dyDescent="0.2">
      <c r="C800" s="19"/>
      <c r="D800" s="19"/>
    </row>
    <row r="801" spans="3:4" x14ac:dyDescent="0.2">
      <c r="C801" s="19"/>
      <c r="D801" s="19"/>
    </row>
    <row r="802" spans="3:4" x14ac:dyDescent="0.2">
      <c r="C802" s="19"/>
      <c r="D802" s="19"/>
    </row>
    <row r="803" spans="3:4" x14ac:dyDescent="0.2">
      <c r="C803" s="19"/>
      <c r="D803" s="19"/>
    </row>
    <row r="804" spans="3:4" x14ac:dyDescent="0.2">
      <c r="C804" s="19"/>
      <c r="D804" s="19"/>
    </row>
    <row r="805" spans="3:4" x14ac:dyDescent="0.2">
      <c r="C805" s="19"/>
      <c r="D805" s="19"/>
    </row>
    <row r="806" spans="3:4" x14ac:dyDescent="0.2">
      <c r="C806" s="19"/>
      <c r="D806" s="19"/>
    </row>
    <row r="807" spans="3:4" x14ac:dyDescent="0.2">
      <c r="C807" s="19"/>
      <c r="D807" s="19"/>
    </row>
    <row r="808" spans="3:4" x14ac:dyDescent="0.2">
      <c r="C808" s="19"/>
      <c r="D808" s="19"/>
    </row>
    <row r="809" spans="3:4" x14ac:dyDescent="0.2">
      <c r="C809" s="19"/>
      <c r="D809" s="19"/>
    </row>
    <row r="810" spans="3:4" x14ac:dyDescent="0.2">
      <c r="C810" s="19"/>
      <c r="D810" s="19"/>
    </row>
    <row r="811" spans="3:4" x14ac:dyDescent="0.2">
      <c r="C811" s="19"/>
      <c r="D811" s="19"/>
    </row>
    <row r="812" spans="3:4" x14ac:dyDescent="0.2">
      <c r="C812" s="19"/>
      <c r="D812" s="19"/>
    </row>
    <row r="813" spans="3:4" x14ac:dyDescent="0.2">
      <c r="C813" s="19"/>
      <c r="D813" s="19"/>
    </row>
    <row r="814" spans="3:4" x14ac:dyDescent="0.2">
      <c r="C814" s="19"/>
      <c r="D814" s="19"/>
    </row>
    <row r="815" spans="3:4" x14ac:dyDescent="0.2">
      <c r="C815" s="19"/>
      <c r="D815" s="19"/>
    </row>
    <row r="816" spans="3:4" x14ac:dyDescent="0.2">
      <c r="C816" s="19"/>
      <c r="D816" s="19"/>
    </row>
    <row r="817" spans="3:4" x14ac:dyDescent="0.2">
      <c r="C817" s="19"/>
      <c r="D817" s="19"/>
    </row>
    <row r="818" spans="3:4" x14ac:dyDescent="0.2">
      <c r="C818" s="19"/>
      <c r="D818" s="19"/>
    </row>
    <row r="819" spans="3:4" x14ac:dyDescent="0.2">
      <c r="C819" s="19"/>
      <c r="D819" s="19"/>
    </row>
    <row r="820" spans="3:4" x14ac:dyDescent="0.2">
      <c r="C820" s="19"/>
      <c r="D820" s="19"/>
    </row>
    <row r="821" spans="3:4" x14ac:dyDescent="0.2">
      <c r="C821" s="19"/>
      <c r="D821" s="19"/>
    </row>
    <row r="822" spans="3:4" x14ac:dyDescent="0.2">
      <c r="C822" s="19"/>
      <c r="D822" s="19"/>
    </row>
    <row r="823" spans="3:4" x14ac:dyDescent="0.2">
      <c r="C823" s="19"/>
      <c r="D823" s="19"/>
    </row>
    <row r="824" spans="3:4" x14ac:dyDescent="0.2">
      <c r="C824" s="19"/>
      <c r="D824" s="19"/>
    </row>
    <row r="825" spans="3:4" x14ac:dyDescent="0.2">
      <c r="C825" s="19"/>
      <c r="D825" s="19"/>
    </row>
    <row r="826" spans="3:4" x14ac:dyDescent="0.2">
      <c r="C826" s="19"/>
      <c r="D826" s="19"/>
    </row>
    <row r="827" spans="3:4" x14ac:dyDescent="0.2">
      <c r="C827" s="19"/>
      <c r="D827" s="19"/>
    </row>
    <row r="828" spans="3:4" x14ac:dyDescent="0.2">
      <c r="C828" s="19"/>
      <c r="D828" s="19"/>
    </row>
    <row r="829" spans="3:4" x14ac:dyDescent="0.2">
      <c r="C829" s="19"/>
      <c r="D829" s="19"/>
    </row>
    <row r="830" spans="3:4" x14ac:dyDescent="0.2">
      <c r="C830" s="19"/>
      <c r="D830" s="19"/>
    </row>
    <row r="831" spans="3:4" x14ac:dyDescent="0.2">
      <c r="C831" s="19"/>
      <c r="D831" s="19"/>
    </row>
    <row r="832" spans="3:4" x14ac:dyDescent="0.2">
      <c r="C832" s="19"/>
      <c r="D832" s="19"/>
    </row>
    <row r="833" spans="3:4" x14ac:dyDescent="0.2">
      <c r="C833" s="19"/>
      <c r="D833" s="19"/>
    </row>
    <row r="834" spans="3:4" x14ac:dyDescent="0.2">
      <c r="C834" s="19"/>
      <c r="D834" s="19"/>
    </row>
    <row r="835" spans="3:4" x14ac:dyDescent="0.2">
      <c r="C835" s="19"/>
      <c r="D835" s="19"/>
    </row>
    <row r="836" spans="3:4" x14ac:dyDescent="0.2">
      <c r="C836" s="19"/>
      <c r="D836" s="19"/>
    </row>
    <row r="837" spans="3:4" x14ac:dyDescent="0.2">
      <c r="C837" s="19"/>
      <c r="D837" s="19"/>
    </row>
    <row r="838" spans="3:4" x14ac:dyDescent="0.2">
      <c r="C838" s="19"/>
      <c r="D838" s="19"/>
    </row>
    <row r="839" spans="3:4" x14ac:dyDescent="0.2">
      <c r="C839" s="19"/>
      <c r="D839" s="19"/>
    </row>
    <row r="840" spans="3:4" x14ac:dyDescent="0.2">
      <c r="C840" s="19"/>
      <c r="D840" s="19"/>
    </row>
    <row r="841" spans="3:4" x14ac:dyDescent="0.2">
      <c r="C841" s="19"/>
      <c r="D841" s="19"/>
    </row>
    <row r="842" spans="3:4" x14ac:dyDescent="0.2">
      <c r="C842" s="19"/>
      <c r="D842" s="19"/>
    </row>
    <row r="843" spans="3:4" x14ac:dyDescent="0.2">
      <c r="C843" s="19"/>
      <c r="D843" s="19"/>
    </row>
    <row r="844" spans="3:4" x14ac:dyDescent="0.2">
      <c r="C844" s="19"/>
      <c r="D844" s="19"/>
    </row>
    <row r="845" spans="3:4" x14ac:dyDescent="0.2">
      <c r="C845" s="19"/>
      <c r="D845" s="19"/>
    </row>
    <row r="846" spans="3:4" x14ac:dyDescent="0.2">
      <c r="C846" s="19"/>
      <c r="D846" s="19"/>
    </row>
    <row r="847" spans="3:4" x14ac:dyDescent="0.2">
      <c r="C847" s="19"/>
      <c r="D847" s="19"/>
    </row>
    <row r="848" spans="3:4" x14ac:dyDescent="0.2">
      <c r="C848" s="19"/>
      <c r="D848" s="19"/>
    </row>
    <row r="849" spans="3:4" x14ac:dyDescent="0.2">
      <c r="C849" s="19"/>
      <c r="D849" s="19"/>
    </row>
    <row r="850" spans="3:4" x14ac:dyDescent="0.2">
      <c r="C850" s="19"/>
      <c r="D850" s="19"/>
    </row>
    <row r="851" spans="3:4" x14ac:dyDescent="0.2">
      <c r="C851" s="19"/>
      <c r="D851" s="19"/>
    </row>
    <row r="852" spans="3:4" x14ac:dyDescent="0.2">
      <c r="C852" s="19"/>
      <c r="D852" s="19"/>
    </row>
    <row r="853" spans="3:4" x14ac:dyDescent="0.2">
      <c r="C853" s="19"/>
      <c r="D853" s="19"/>
    </row>
    <row r="854" spans="3:4" x14ac:dyDescent="0.2">
      <c r="C854" s="19"/>
      <c r="D854" s="19"/>
    </row>
    <row r="855" spans="3:4" x14ac:dyDescent="0.2">
      <c r="C855" s="19"/>
      <c r="D855" s="19"/>
    </row>
    <row r="856" spans="3:4" x14ac:dyDescent="0.2">
      <c r="C856" s="19"/>
      <c r="D856" s="19"/>
    </row>
    <row r="857" spans="3:4" x14ac:dyDescent="0.2">
      <c r="C857" s="19"/>
      <c r="D857" s="19"/>
    </row>
    <row r="858" spans="3:4" x14ac:dyDescent="0.2">
      <c r="C858" s="19"/>
      <c r="D858" s="19"/>
    </row>
    <row r="859" spans="3:4" x14ac:dyDescent="0.2">
      <c r="C859" s="19"/>
      <c r="D859" s="19"/>
    </row>
    <row r="860" spans="3:4" x14ac:dyDescent="0.2">
      <c r="C860" s="19"/>
      <c r="D860" s="19"/>
    </row>
    <row r="861" spans="3:4" x14ac:dyDescent="0.2">
      <c r="C861" s="19"/>
      <c r="D861" s="19"/>
    </row>
    <row r="862" spans="3:4" x14ac:dyDescent="0.2">
      <c r="C862" s="19"/>
      <c r="D862" s="19"/>
    </row>
    <row r="863" spans="3:4" x14ac:dyDescent="0.2">
      <c r="C863" s="19"/>
      <c r="D863" s="19"/>
    </row>
    <row r="864" spans="3:4" x14ac:dyDescent="0.2">
      <c r="C864" s="19"/>
      <c r="D864" s="19"/>
    </row>
    <row r="865" spans="3:4" x14ac:dyDescent="0.2">
      <c r="C865" s="19"/>
      <c r="D865" s="19"/>
    </row>
    <row r="866" spans="3:4" x14ac:dyDescent="0.2">
      <c r="C866" s="19"/>
      <c r="D866" s="19"/>
    </row>
    <row r="867" spans="3:4" x14ac:dyDescent="0.2">
      <c r="C867" s="19"/>
      <c r="D867" s="19"/>
    </row>
    <row r="868" spans="3:4" x14ac:dyDescent="0.2">
      <c r="C868" s="19"/>
      <c r="D868" s="19"/>
    </row>
    <row r="869" spans="3:4" x14ac:dyDescent="0.2">
      <c r="C869" s="19"/>
      <c r="D869" s="19"/>
    </row>
    <row r="870" spans="3:4" x14ac:dyDescent="0.2">
      <c r="C870" s="19"/>
      <c r="D870" s="19"/>
    </row>
    <row r="871" spans="3:4" x14ac:dyDescent="0.2">
      <c r="C871" s="19"/>
      <c r="D871" s="19"/>
    </row>
    <row r="872" spans="3:4" x14ac:dyDescent="0.2">
      <c r="C872" s="19"/>
      <c r="D872" s="19"/>
    </row>
    <row r="873" spans="3:4" x14ac:dyDescent="0.2">
      <c r="C873" s="19"/>
      <c r="D873" s="19"/>
    </row>
    <row r="874" spans="3:4" x14ac:dyDescent="0.2">
      <c r="C874" s="19"/>
      <c r="D874" s="19"/>
    </row>
    <row r="875" spans="3:4" x14ac:dyDescent="0.2">
      <c r="C875" s="19"/>
      <c r="D875" s="19"/>
    </row>
    <row r="876" spans="3:4" x14ac:dyDescent="0.2">
      <c r="C876" s="19"/>
      <c r="D876" s="19"/>
    </row>
    <row r="877" spans="3:4" x14ac:dyDescent="0.2">
      <c r="C877" s="19"/>
      <c r="D877" s="19"/>
    </row>
    <row r="878" spans="3:4" x14ac:dyDescent="0.2">
      <c r="C878" s="19"/>
      <c r="D878" s="19"/>
    </row>
    <row r="879" spans="3:4" x14ac:dyDescent="0.2">
      <c r="C879" s="19"/>
      <c r="D879" s="19"/>
    </row>
    <row r="880" spans="3:4" x14ac:dyDescent="0.2">
      <c r="C880" s="19"/>
      <c r="D880" s="19"/>
    </row>
    <row r="881" spans="3:4" x14ac:dyDescent="0.2">
      <c r="C881" s="19"/>
      <c r="D881" s="19"/>
    </row>
    <row r="882" spans="3:4" x14ac:dyDescent="0.2">
      <c r="C882" s="19"/>
      <c r="D882" s="19"/>
    </row>
    <row r="883" spans="3:4" x14ac:dyDescent="0.2">
      <c r="C883" s="19"/>
      <c r="D883" s="19"/>
    </row>
    <row r="884" spans="3:4" x14ac:dyDescent="0.2">
      <c r="C884" s="19"/>
      <c r="D884" s="19"/>
    </row>
    <row r="885" spans="3:4" x14ac:dyDescent="0.2">
      <c r="C885" s="19"/>
      <c r="D885" s="19"/>
    </row>
    <row r="886" spans="3:4" x14ac:dyDescent="0.2">
      <c r="C886" s="19"/>
      <c r="D886" s="19"/>
    </row>
    <row r="887" spans="3:4" x14ac:dyDescent="0.2">
      <c r="C887" s="19"/>
      <c r="D887" s="19"/>
    </row>
    <row r="888" spans="3:4" x14ac:dyDescent="0.2">
      <c r="C888" s="19"/>
      <c r="D888" s="19"/>
    </row>
    <row r="889" spans="3:4" x14ac:dyDescent="0.2">
      <c r="C889" s="19"/>
      <c r="D889" s="19"/>
    </row>
    <row r="890" spans="3:4" x14ac:dyDescent="0.2">
      <c r="C890" s="19"/>
      <c r="D890" s="19"/>
    </row>
    <row r="891" spans="3:4" x14ac:dyDescent="0.2">
      <c r="C891" s="19"/>
      <c r="D891" s="19"/>
    </row>
    <row r="892" spans="3:4" x14ac:dyDescent="0.2">
      <c r="C892" s="19"/>
      <c r="D892" s="19"/>
    </row>
    <row r="893" spans="3:4" x14ac:dyDescent="0.2">
      <c r="C893" s="19"/>
      <c r="D893" s="19"/>
    </row>
    <row r="894" spans="3:4" x14ac:dyDescent="0.2">
      <c r="C894" s="19"/>
      <c r="D894" s="19"/>
    </row>
    <row r="895" spans="3:4" x14ac:dyDescent="0.2">
      <c r="C895" s="19"/>
      <c r="D895" s="19"/>
    </row>
    <row r="896" spans="3:4" x14ac:dyDescent="0.2">
      <c r="C896" s="19"/>
      <c r="D896" s="19"/>
    </row>
    <row r="897" spans="3:4" x14ac:dyDescent="0.2">
      <c r="C897" s="19"/>
      <c r="D897" s="19"/>
    </row>
    <row r="898" spans="3:4" x14ac:dyDescent="0.2">
      <c r="C898" s="19"/>
      <c r="D898" s="19"/>
    </row>
    <row r="899" spans="3:4" x14ac:dyDescent="0.2">
      <c r="C899" s="19"/>
      <c r="D899" s="19"/>
    </row>
    <row r="900" spans="3:4" x14ac:dyDescent="0.2">
      <c r="C900" s="19"/>
      <c r="D900" s="19"/>
    </row>
    <row r="901" spans="3:4" x14ac:dyDescent="0.2">
      <c r="C901" s="19"/>
      <c r="D901" s="19"/>
    </row>
    <row r="902" spans="3:4" x14ac:dyDescent="0.2">
      <c r="C902" s="19"/>
      <c r="D902" s="19"/>
    </row>
    <row r="903" spans="3:4" x14ac:dyDescent="0.2">
      <c r="C903" s="19"/>
      <c r="D903" s="19"/>
    </row>
    <row r="904" spans="3:4" x14ac:dyDescent="0.2">
      <c r="C904" s="19"/>
      <c r="D904" s="19"/>
    </row>
    <row r="905" spans="3:4" x14ac:dyDescent="0.2">
      <c r="C905" s="19"/>
      <c r="D905" s="19"/>
    </row>
    <row r="906" spans="3:4" x14ac:dyDescent="0.2">
      <c r="C906" s="19"/>
      <c r="D906" s="19"/>
    </row>
    <row r="907" spans="3:4" x14ac:dyDescent="0.2">
      <c r="C907" s="19"/>
      <c r="D907" s="19"/>
    </row>
    <row r="908" spans="3:4" x14ac:dyDescent="0.2">
      <c r="C908" s="19"/>
      <c r="D908" s="19"/>
    </row>
    <row r="909" spans="3:4" x14ac:dyDescent="0.2">
      <c r="C909" s="19"/>
      <c r="D909" s="19"/>
    </row>
    <row r="910" spans="3:4" x14ac:dyDescent="0.2">
      <c r="C910" s="19"/>
      <c r="D910" s="19"/>
    </row>
    <row r="911" spans="3:4" x14ac:dyDescent="0.2">
      <c r="C911" s="19"/>
      <c r="D911" s="19"/>
    </row>
    <row r="912" spans="3:4" x14ac:dyDescent="0.2">
      <c r="C912" s="19"/>
      <c r="D912" s="19"/>
    </row>
    <row r="913" spans="3:4" x14ac:dyDescent="0.2">
      <c r="C913" s="19"/>
      <c r="D913" s="19"/>
    </row>
    <row r="914" spans="3:4" x14ac:dyDescent="0.2">
      <c r="C914" s="19"/>
      <c r="D914" s="19"/>
    </row>
    <row r="915" spans="3:4" x14ac:dyDescent="0.2">
      <c r="C915" s="19"/>
      <c r="D915" s="19"/>
    </row>
    <row r="916" spans="3:4" x14ac:dyDescent="0.2">
      <c r="C916" s="19"/>
      <c r="D916" s="19"/>
    </row>
    <row r="917" spans="3:4" x14ac:dyDescent="0.2">
      <c r="C917" s="19"/>
      <c r="D917" s="19"/>
    </row>
    <row r="918" spans="3:4" x14ac:dyDescent="0.2">
      <c r="C918" s="19"/>
      <c r="D918" s="19"/>
    </row>
    <row r="919" spans="3:4" x14ac:dyDescent="0.2">
      <c r="C919" s="19"/>
      <c r="D919" s="19"/>
    </row>
    <row r="920" spans="3:4" x14ac:dyDescent="0.2">
      <c r="C920" s="19"/>
      <c r="D920" s="19"/>
    </row>
    <row r="921" spans="3:4" x14ac:dyDescent="0.2">
      <c r="C921" s="19"/>
      <c r="D921" s="19"/>
    </row>
    <row r="922" spans="3:4" x14ac:dyDescent="0.2">
      <c r="C922" s="19"/>
      <c r="D922" s="19"/>
    </row>
    <row r="923" spans="3:4" x14ac:dyDescent="0.2">
      <c r="C923" s="19"/>
      <c r="D923" s="19"/>
    </row>
    <row r="924" spans="3:4" x14ac:dyDescent="0.2">
      <c r="C924" s="19"/>
      <c r="D924" s="19"/>
    </row>
    <row r="925" spans="3:4" x14ac:dyDescent="0.2">
      <c r="C925" s="19"/>
      <c r="D925" s="19"/>
    </row>
    <row r="926" spans="3:4" x14ac:dyDescent="0.2">
      <c r="C926" s="19"/>
      <c r="D926" s="19"/>
    </row>
    <row r="927" spans="3:4" x14ac:dyDescent="0.2">
      <c r="C927" s="19"/>
      <c r="D927" s="19"/>
    </row>
    <row r="928" spans="3:4" x14ac:dyDescent="0.2">
      <c r="C928" s="19"/>
      <c r="D928" s="19"/>
    </row>
    <row r="929" spans="3:4" x14ac:dyDescent="0.2">
      <c r="C929" s="19"/>
      <c r="D929" s="19"/>
    </row>
    <row r="930" spans="3:4" x14ac:dyDescent="0.2">
      <c r="C930" s="19"/>
      <c r="D930" s="19"/>
    </row>
    <row r="931" spans="3:4" x14ac:dyDescent="0.2">
      <c r="C931" s="19"/>
      <c r="D931" s="19"/>
    </row>
    <row r="932" spans="3:4" x14ac:dyDescent="0.2">
      <c r="C932" s="19"/>
      <c r="D932" s="19"/>
    </row>
    <row r="933" spans="3:4" x14ac:dyDescent="0.2">
      <c r="C933" s="19"/>
      <c r="D933" s="19"/>
    </row>
    <row r="934" spans="3:4" x14ac:dyDescent="0.2">
      <c r="C934" s="19"/>
      <c r="D934" s="19"/>
    </row>
    <row r="935" spans="3:4" x14ac:dyDescent="0.2">
      <c r="C935" s="19"/>
      <c r="D935" s="19"/>
    </row>
    <row r="936" spans="3:4" x14ac:dyDescent="0.2">
      <c r="C936" s="19"/>
      <c r="D936" s="19"/>
    </row>
    <row r="937" spans="3:4" x14ac:dyDescent="0.2">
      <c r="C937" s="19"/>
      <c r="D937" s="19"/>
    </row>
    <row r="938" spans="3:4" x14ac:dyDescent="0.2">
      <c r="C938" s="19"/>
      <c r="D938" s="19"/>
    </row>
    <row r="939" spans="3:4" x14ac:dyDescent="0.2">
      <c r="C939" s="19"/>
      <c r="D939" s="19"/>
    </row>
    <row r="940" spans="3:4" x14ac:dyDescent="0.2">
      <c r="C940" s="19"/>
      <c r="D940" s="19"/>
    </row>
    <row r="941" spans="3:4" x14ac:dyDescent="0.2">
      <c r="C941" s="19"/>
      <c r="D941" s="19"/>
    </row>
    <row r="942" spans="3:4" x14ac:dyDescent="0.2">
      <c r="C942" s="19"/>
      <c r="D942" s="19"/>
    </row>
    <row r="943" spans="3:4" x14ac:dyDescent="0.2">
      <c r="C943" s="19"/>
      <c r="D943" s="19"/>
    </row>
    <row r="944" spans="3:4" x14ac:dyDescent="0.2">
      <c r="C944" s="19"/>
      <c r="D944" s="19"/>
    </row>
    <row r="945" spans="3:4" x14ac:dyDescent="0.2">
      <c r="C945" s="19"/>
      <c r="D945" s="19"/>
    </row>
    <row r="946" spans="3:4" x14ac:dyDescent="0.2">
      <c r="C946" s="19"/>
      <c r="D946" s="19"/>
    </row>
    <row r="947" spans="3:4" x14ac:dyDescent="0.2">
      <c r="C947" s="19"/>
      <c r="D947" s="19"/>
    </row>
    <row r="948" spans="3:4" x14ac:dyDescent="0.2">
      <c r="C948" s="19"/>
      <c r="D948" s="19"/>
    </row>
    <row r="949" spans="3:4" x14ac:dyDescent="0.2">
      <c r="C949" s="19"/>
      <c r="D949" s="19"/>
    </row>
    <row r="950" spans="3:4" x14ac:dyDescent="0.2">
      <c r="C950" s="19"/>
      <c r="D950" s="19"/>
    </row>
    <row r="951" spans="3:4" x14ac:dyDescent="0.2">
      <c r="C951" s="19"/>
      <c r="D951" s="19"/>
    </row>
    <row r="952" spans="3:4" x14ac:dyDescent="0.2">
      <c r="C952" s="19"/>
      <c r="D952" s="19"/>
    </row>
    <row r="953" spans="3:4" x14ac:dyDescent="0.2">
      <c r="C953" s="19"/>
      <c r="D953" s="19"/>
    </row>
    <row r="954" spans="3:4" x14ac:dyDescent="0.2">
      <c r="C954" s="19"/>
      <c r="D954" s="19"/>
    </row>
    <row r="955" spans="3:4" x14ac:dyDescent="0.2">
      <c r="C955" s="19"/>
      <c r="D955" s="19"/>
    </row>
    <row r="956" spans="3:4" x14ac:dyDescent="0.2">
      <c r="C956" s="19"/>
      <c r="D956" s="19"/>
    </row>
    <row r="957" spans="3:4" x14ac:dyDescent="0.2">
      <c r="C957" s="19"/>
      <c r="D957" s="19"/>
    </row>
    <row r="958" spans="3:4" x14ac:dyDescent="0.2">
      <c r="C958" s="19"/>
      <c r="D958" s="19"/>
    </row>
    <row r="959" spans="3:4" x14ac:dyDescent="0.2">
      <c r="C959" s="19"/>
      <c r="D959" s="19"/>
    </row>
    <row r="960" spans="3:4" x14ac:dyDescent="0.2">
      <c r="C960" s="19"/>
      <c r="D960" s="19"/>
    </row>
    <row r="961" spans="3:4" x14ac:dyDescent="0.2">
      <c r="C961" s="19"/>
      <c r="D961" s="19"/>
    </row>
    <row r="962" spans="3:4" x14ac:dyDescent="0.2">
      <c r="C962" s="19"/>
      <c r="D962" s="19"/>
    </row>
    <row r="963" spans="3:4" x14ac:dyDescent="0.2">
      <c r="C963" s="19"/>
      <c r="D963" s="19"/>
    </row>
    <row r="964" spans="3:4" x14ac:dyDescent="0.2">
      <c r="C964" s="19"/>
      <c r="D964" s="19"/>
    </row>
    <row r="965" spans="3:4" x14ac:dyDescent="0.2">
      <c r="C965" s="19"/>
      <c r="D965" s="19"/>
    </row>
    <row r="966" spans="3:4" x14ac:dyDescent="0.2">
      <c r="C966" s="19"/>
      <c r="D966" s="19"/>
    </row>
    <row r="967" spans="3:4" x14ac:dyDescent="0.2">
      <c r="C967" s="19"/>
      <c r="D967" s="19"/>
    </row>
    <row r="968" spans="3:4" x14ac:dyDescent="0.2">
      <c r="C968" s="19"/>
      <c r="D968" s="19"/>
    </row>
    <row r="969" spans="3:4" x14ac:dyDescent="0.2">
      <c r="C969" s="19"/>
      <c r="D969" s="19"/>
    </row>
    <row r="970" spans="3:4" x14ac:dyDescent="0.2">
      <c r="C970" s="19"/>
      <c r="D970" s="19"/>
    </row>
    <row r="971" spans="3:4" x14ac:dyDescent="0.2">
      <c r="C971" s="19"/>
      <c r="D971" s="19"/>
    </row>
    <row r="972" spans="3:4" x14ac:dyDescent="0.2">
      <c r="C972" s="19"/>
      <c r="D972" s="19"/>
    </row>
    <row r="973" spans="3:4" x14ac:dyDescent="0.2">
      <c r="C973" s="19"/>
      <c r="D973" s="19"/>
    </row>
    <row r="974" spans="3:4" x14ac:dyDescent="0.2">
      <c r="C974" s="19"/>
      <c r="D974" s="19"/>
    </row>
    <row r="975" spans="3:4" x14ac:dyDescent="0.2">
      <c r="C975" s="19"/>
      <c r="D975" s="19"/>
    </row>
    <row r="976" spans="3:4" x14ac:dyDescent="0.2">
      <c r="C976" s="19"/>
      <c r="D976" s="19"/>
    </row>
    <row r="977" spans="3:4" x14ac:dyDescent="0.2">
      <c r="C977" s="19"/>
      <c r="D977" s="19"/>
    </row>
    <row r="978" spans="3:4" x14ac:dyDescent="0.2">
      <c r="C978" s="19"/>
      <c r="D978" s="19"/>
    </row>
    <row r="979" spans="3:4" x14ac:dyDescent="0.2">
      <c r="C979" s="19"/>
      <c r="D979" s="19"/>
    </row>
    <row r="980" spans="3:4" x14ac:dyDescent="0.2">
      <c r="C980" s="19"/>
      <c r="D980" s="19"/>
    </row>
    <row r="981" spans="3:4" x14ac:dyDescent="0.2">
      <c r="C981" s="19"/>
      <c r="D981" s="19"/>
    </row>
    <row r="982" spans="3:4" x14ac:dyDescent="0.2">
      <c r="C982" s="19"/>
      <c r="D982" s="19"/>
    </row>
    <row r="983" spans="3:4" x14ac:dyDescent="0.2">
      <c r="C983" s="19"/>
      <c r="D983" s="19"/>
    </row>
    <row r="984" spans="3:4" x14ac:dyDescent="0.2">
      <c r="C984" s="19"/>
      <c r="D984" s="19"/>
    </row>
    <row r="985" spans="3:4" x14ac:dyDescent="0.2">
      <c r="C985" s="19"/>
      <c r="D985" s="19"/>
    </row>
    <row r="986" spans="3:4" x14ac:dyDescent="0.2">
      <c r="C986" s="19"/>
      <c r="D986" s="19"/>
    </row>
    <row r="987" spans="3:4" x14ac:dyDescent="0.2">
      <c r="C987" s="19"/>
      <c r="D987" s="19"/>
    </row>
    <row r="988" spans="3:4" x14ac:dyDescent="0.2">
      <c r="C988" s="19"/>
      <c r="D988" s="19"/>
    </row>
    <row r="989" spans="3:4" x14ac:dyDescent="0.2">
      <c r="C989" s="19"/>
      <c r="D989" s="19"/>
    </row>
    <row r="990" spans="3:4" x14ac:dyDescent="0.2">
      <c r="C990" s="19"/>
      <c r="D990" s="19"/>
    </row>
    <row r="991" spans="3:4" x14ac:dyDescent="0.2">
      <c r="C991" s="19"/>
      <c r="D991" s="19"/>
    </row>
    <row r="992" spans="3:4" x14ac:dyDescent="0.2">
      <c r="C992" s="19"/>
      <c r="D992" s="19"/>
    </row>
    <row r="993" spans="3:4" x14ac:dyDescent="0.2">
      <c r="C993" s="19"/>
      <c r="D993" s="19"/>
    </row>
    <row r="994" spans="3:4" x14ac:dyDescent="0.2">
      <c r="C994" s="19"/>
      <c r="D994" s="19"/>
    </row>
    <row r="995" spans="3:4" x14ac:dyDescent="0.2">
      <c r="C995" s="19"/>
      <c r="D995" s="19"/>
    </row>
    <row r="996" spans="3:4" x14ac:dyDescent="0.2">
      <c r="C996" s="19"/>
      <c r="D996" s="19"/>
    </row>
    <row r="997" spans="3:4" x14ac:dyDescent="0.2">
      <c r="C997" s="19"/>
      <c r="D997" s="19"/>
    </row>
    <row r="998" spans="3:4" x14ac:dyDescent="0.2">
      <c r="C998" s="19"/>
      <c r="D998" s="19"/>
    </row>
    <row r="999" spans="3:4" x14ac:dyDescent="0.2">
      <c r="C999" s="19"/>
      <c r="D999" s="19"/>
    </row>
    <row r="1000" spans="3:4" x14ac:dyDescent="0.2">
      <c r="C1000" s="19"/>
      <c r="D1000" s="19"/>
    </row>
    <row r="1001" spans="3:4" x14ac:dyDescent="0.2">
      <c r="C1001" s="19"/>
      <c r="D1001" s="19"/>
    </row>
    <row r="1002" spans="3:4" x14ac:dyDescent="0.2">
      <c r="C1002" s="19"/>
      <c r="D1002" s="19"/>
    </row>
    <row r="1003" spans="3:4" x14ac:dyDescent="0.2">
      <c r="C1003" s="19"/>
      <c r="D1003" s="19"/>
    </row>
    <row r="1004" spans="3:4" x14ac:dyDescent="0.2">
      <c r="C1004" s="19"/>
      <c r="D1004" s="19"/>
    </row>
    <row r="1005" spans="3:4" x14ac:dyDescent="0.2">
      <c r="C1005" s="19"/>
      <c r="D1005" s="19"/>
    </row>
    <row r="1006" spans="3:4" x14ac:dyDescent="0.2">
      <c r="C1006" s="19"/>
      <c r="D1006" s="19"/>
    </row>
    <row r="1007" spans="3:4" x14ac:dyDescent="0.2">
      <c r="C1007" s="19"/>
      <c r="D1007" s="19"/>
    </row>
    <row r="1008" spans="3:4" x14ac:dyDescent="0.2">
      <c r="C1008" s="19"/>
      <c r="D1008" s="19"/>
    </row>
    <row r="1009" spans="3:4" x14ac:dyDescent="0.2">
      <c r="C1009" s="19"/>
      <c r="D1009" s="19"/>
    </row>
    <row r="1010" spans="3:4" x14ac:dyDescent="0.2">
      <c r="C1010" s="19"/>
      <c r="D1010" s="19"/>
    </row>
    <row r="1011" spans="3:4" x14ac:dyDescent="0.2">
      <c r="C1011" s="19"/>
      <c r="D1011" s="19"/>
    </row>
    <row r="1012" spans="3:4" x14ac:dyDescent="0.2">
      <c r="C1012" s="19"/>
      <c r="D1012" s="19"/>
    </row>
    <row r="1013" spans="3:4" x14ac:dyDescent="0.2">
      <c r="C1013" s="19"/>
      <c r="D1013" s="19"/>
    </row>
    <row r="1014" spans="3:4" x14ac:dyDescent="0.2">
      <c r="C1014" s="19"/>
      <c r="D1014" s="19"/>
    </row>
    <row r="1015" spans="3:4" x14ac:dyDescent="0.2">
      <c r="C1015" s="19"/>
      <c r="D1015" s="19"/>
    </row>
    <row r="1016" spans="3:4" x14ac:dyDescent="0.2">
      <c r="C1016" s="19"/>
      <c r="D1016" s="19"/>
    </row>
    <row r="1017" spans="3:4" x14ac:dyDescent="0.2">
      <c r="C1017" s="19"/>
      <c r="D1017" s="19"/>
    </row>
    <row r="1018" spans="3:4" x14ac:dyDescent="0.2">
      <c r="C1018" s="19"/>
      <c r="D1018" s="19"/>
    </row>
    <row r="1019" spans="3:4" x14ac:dyDescent="0.2">
      <c r="C1019" s="19"/>
      <c r="D1019" s="19"/>
    </row>
    <row r="1020" spans="3:4" x14ac:dyDescent="0.2">
      <c r="C1020" s="19"/>
      <c r="D1020" s="19"/>
    </row>
    <row r="1021" spans="3:4" x14ac:dyDescent="0.2">
      <c r="C1021" s="19"/>
      <c r="D1021" s="19"/>
    </row>
    <row r="1022" spans="3:4" x14ac:dyDescent="0.2">
      <c r="C1022" s="19"/>
      <c r="D1022" s="19"/>
    </row>
    <row r="1023" spans="3:4" x14ac:dyDescent="0.2">
      <c r="C1023" s="19"/>
      <c r="D1023" s="19"/>
    </row>
    <row r="1024" spans="3:4" x14ac:dyDescent="0.2">
      <c r="C1024" s="19"/>
      <c r="D1024" s="19"/>
    </row>
    <row r="1025" spans="3:4" x14ac:dyDescent="0.2">
      <c r="C1025" s="19"/>
      <c r="D1025" s="19"/>
    </row>
    <row r="1026" spans="3:4" x14ac:dyDescent="0.2">
      <c r="C1026" s="19"/>
      <c r="D1026" s="19"/>
    </row>
    <row r="1027" spans="3:4" x14ac:dyDescent="0.2">
      <c r="C1027" s="19"/>
      <c r="D1027" s="19"/>
    </row>
    <row r="1028" spans="3:4" x14ac:dyDescent="0.2">
      <c r="C1028" s="19"/>
      <c r="D1028" s="19"/>
    </row>
    <row r="1029" spans="3:4" x14ac:dyDescent="0.2">
      <c r="C1029" s="19"/>
      <c r="D1029" s="19"/>
    </row>
    <row r="1030" spans="3:4" x14ac:dyDescent="0.2">
      <c r="C1030" s="19"/>
      <c r="D1030" s="19"/>
    </row>
    <row r="1031" spans="3:4" x14ac:dyDescent="0.2">
      <c r="C1031" s="19"/>
      <c r="D1031" s="19"/>
    </row>
    <row r="1032" spans="3:4" x14ac:dyDescent="0.2">
      <c r="C1032" s="19"/>
      <c r="D1032" s="19"/>
    </row>
    <row r="1033" spans="3:4" x14ac:dyDescent="0.2">
      <c r="C1033" s="19"/>
      <c r="D1033" s="19"/>
    </row>
    <row r="1034" spans="3:4" x14ac:dyDescent="0.2">
      <c r="C1034" s="19"/>
      <c r="D1034" s="19"/>
    </row>
    <row r="1035" spans="3:4" x14ac:dyDescent="0.2">
      <c r="C1035" s="19"/>
      <c r="D1035" s="19"/>
    </row>
    <row r="1036" spans="3:4" x14ac:dyDescent="0.2">
      <c r="C1036" s="19"/>
      <c r="D1036" s="19"/>
    </row>
    <row r="1037" spans="3:4" x14ac:dyDescent="0.2">
      <c r="C1037" s="19"/>
      <c r="D1037" s="19"/>
    </row>
    <row r="1038" spans="3:4" x14ac:dyDescent="0.2">
      <c r="C1038" s="19"/>
      <c r="D1038" s="19"/>
    </row>
    <row r="1039" spans="3:4" x14ac:dyDescent="0.2">
      <c r="C1039" s="19"/>
      <c r="D1039" s="19"/>
    </row>
    <row r="1040" spans="3:4" x14ac:dyDescent="0.2">
      <c r="C1040" s="19"/>
      <c r="D1040" s="19"/>
    </row>
    <row r="1041" spans="3:4" x14ac:dyDescent="0.2">
      <c r="C1041" s="19"/>
      <c r="D1041" s="19"/>
    </row>
    <row r="1042" spans="3:4" x14ac:dyDescent="0.2">
      <c r="C1042" s="19"/>
      <c r="D1042" s="19"/>
    </row>
    <row r="1043" spans="3:4" x14ac:dyDescent="0.2">
      <c r="C1043" s="19"/>
      <c r="D1043" s="19"/>
    </row>
    <row r="1044" spans="3:4" x14ac:dyDescent="0.2">
      <c r="C1044" s="19"/>
      <c r="D1044" s="19"/>
    </row>
    <row r="1045" spans="3:4" x14ac:dyDescent="0.2">
      <c r="C1045" s="19"/>
      <c r="D1045" s="19"/>
    </row>
    <row r="1046" spans="3:4" x14ac:dyDescent="0.2">
      <c r="C1046" s="19"/>
      <c r="D1046" s="19"/>
    </row>
    <row r="1047" spans="3:4" x14ac:dyDescent="0.2">
      <c r="C1047" s="19"/>
      <c r="D1047" s="19"/>
    </row>
    <row r="1048" spans="3:4" x14ac:dyDescent="0.2">
      <c r="C1048" s="19"/>
      <c r="D1048" s="19"/>
    </row>
    <row r="1049" spans="3:4" x14ac:dyDescent="0.2">
      <c r="C1049" s="19"/>
      <c r="D1049" s="19"/>
    </row>
    <row r="1050" spans="3:4" x14ac:dyDescent="0.2">
      <c r="C1050" s="19"/>
      <c r="D1050" s="19"/>
    </row>
    <row r="1051" spans="3:4" x14ac:dyDescent="0.2">
      <c r="C1051" s="19"/>
      <c r="D1051" s="19"/>
    </row>
    <row r="1052" spans="3:4" x14ac:dyDescent="0.2">
      <c r="C1052" s="19"/>
      <c r="D1052" s="19"/>
    </row>
    <row r="1053" spans="3:4" x14ac:dyDescent="0.2">
      <c r="C1053" s="19"/>
      <c r="D1053" s="19"/>
    </row>
    <row r="1054" spans="3:4" x14ac:dyDescent="0.2">
      <c r="C1054" s="19"/>
      <c r="D1054" s="19"/>
    </row>
    <row r="1055" spans="3:4" x14ac:dyDescent="0.2">
      <c r="C1055" s="19"/>
      <c r="D1055" s="19"/>
    </row>
    <row r="1056" spans="3:4" x14ac:dyDescent="0.2">
      <c r="C1056" s="19"/>
      <c r="D1056" s="19"/>
    </row>
    <row r="1057" spans="3:4" x14ac:dyDescent="0.2">
      <c r="C1057" s="19"/>
      <c r="D1057" s="19"/>
    </row>
    <row r="1058" spans="3:4" x14ac:dyDescent="0.2">
      <c r="C1058" s="19"/>
      <c r="D1058" s="19"/>
    </row>
    <row r="1059" spans="3:4" x14ac:dyDescent="0.2">
      <c r="C1059" s="19"/>
      <c r="D1059" s="19"/>
    </row>
    <row r="1060" spans="3:4" x14ac:dyDescent="0.2">
      <c r="C1060" s="19"/>
      <c r="D1060" s="19"/>
    </row>
    <row r="1061" spans="3:4" x14ac:dyDescent="0.2">
      <c r="C1061" s="19"/>
      <c r="D1061" s="19"/>
    </row>
    <row r="1062" spans="3:4" x14ac:dyDescent="0.2">
      <c r="C1062" s="19"/>
      <c r="D1062" s="19"/>
    </row>
    <row r="1063" spans="3:4" x14ac:dyDescent="0.2">
      <c r="C1063" s="19"/>
      <c r="D1063" s="19"/>
    </row>
    <row r="1064" spans="3:4" x14ac:dyDescent="0.2">
      <c r="C1064" s="19"/>
      <c r="D1064" s="19"/>
    </row>
    <row r="1065" spans="3:4" x14ac:dyDescent="0.2">
      <c r="C1065" s="19"/>
      <c r="D1065" s="19"/>
    </row>
    <row r="1066" spans="3:4" x14ac:dyDescent="0.2">
      <c r="C1066" s="19"/>
      <c r="D1066" s="19"/>
    </row>
    <row r="1067" spans="3:4" x14ac:dyDescent="0.2">
      <c r="C1067" s="19"/>
      <c r="D1067" s="19"/>
    </row>
    <row r="1068" spans="3:4" x14ac:dyDescent="0.2">
      <c r="C1068" s="19"/>
      <c r="D1068" s="19"/>
    </row>
    <row r="1069" spans="3:4" x14ac:dyDescent="0.2">
      <c r="C1069" s="19"/>
      <c r="D1069" s="19"/>
    </row>
    <row r="1070" spans="3:4" x14ac:dyDescent="0.2">
      <c r="C1070" s="19"/>
      <c r="D1070" s="19"/>
    </row>
    <row r="1071" spans="3:4" x14ac:dyDescent="0.2">
      <c r="C1071" s="19"/>
      <c r="D1071" s="19"/>
    </row>
    <row r="1072" spans="3:4" x14ac:dyDescent="0.2">
      <c r="C1072" s="19"/>
      <c r="D1072" s="19"/>
    </row>
    <row r="1073" spans="3:4" x14ac:dyDescent="0.2">
      <c r="C1073" s="19"/>
      <c r="D1073" s="19"/>
    </row>
    <row r="1074" spans="3:4" x14ac:dyDescent="0.2">
      <c r="C1074" s="19"/>
      <c r="D1074" s="19"/>
    </row>
    <row r="1075" spans="3:4" x14ac:dyDescent="0.2">
      <c r="C1075" s="19"/>
      <c r="D1075" s="19"/>
    </row>
    <row r="1076" spans="3:4" x14ac:dyDescent="0.2">
      <c r="C1076" s="19"/>
      <c r="D1076" s="19"/>
    </row>
    <row r="1077" spans="3:4" x14ac:dyDescent="0.2">
      <c r="C1077" s="19"/>
      <c r="D1077" s="19"/>
    </row>
    <row r="1078" spans="3:4" x14ac:dyDescent="0.2">
      <c r="C1078" s="19"/>
      <c r="D1078" s="19"/>
    </row>
    <row r="1079" spans="3:4" x14ac:dyDescent="0.2">
      <c r="C1079" s="19"/>
      <c r="D1079" s="19"/>
    </row>
    <row r="1080" spans="3:4" x14ac:dyDescent="0.2">
      <c r="C1080" s="19"/>
      <c r="D1080" s="19"/>
    </row>
    <row r="1081" spans="3:4" x14ac:dyDescent="0.2">
      <c r="C1081" s="19"/>
      <c r="D1081" s="19"/>
    </row>
    <row r="1082" spans="3:4" x14ac:dyDescent="0.2">
      <c r="C1082" s="19"/>
      <c r="D1082" s="19"/>
    </row>
    <row r="1083" spans="3:4" x14ac:dyDescent="0.2">
      <c r="C1083" s="19"/>
      <c r="D1083" s="19"/>
    </row>
    <row r="1084" spans="3:4" x14ac:dyDescent="0.2">
      <c r="C1084" s="19"/>
      <c r="D1084" s="19"/>
    </row>
    <row r="1085" spans="3:4" x14ac:dyDescent="0.2">
      <c r="C1085" s="19"/>
      <c r="D1085" s="19"/>
    </row>
    <row r="1086" spans="3:4" x14ac:dyDescent="0.2">
      <c r="C1086" s="19"/>
      <c r="D1086" s="19"/>
    </row>
    <row r="1087" spans="3:4" x14ac:dyDescent="0.2">
      <c r="C1087" s="19"/>
      <c r="D1087" s="19"/>
    </row>
    <row r="1088" spans="3:4" x14ac:dyDescent="0.2">
      <c r="C1088" s="19"/>
      <c r="D1088" s="19"/>
    </row>
    <row r="1089" spans="3:4" x14ac:dyDescent="0.2">
      <c r="C1089" s="19"/>
      <c r="D1089" s="19"/>
    </row>
    <row r="1090" spans="3:4" x14ac:dyDescent="0.2">
      <c r="C1090" s="19"/>
      <c r="D1090" s="19"/>
    </row>
    <row r="1091" spans="3:4" x14ac:dyDescent="0.2">
      <c r="C1091" s="19"/>
      <c r="D1091" s="19"/>
    </row>
    <row r="1092" spans="3:4" x14ac:dyDescent="0.2">
      <c r="C1092" s="19"/>
      <c r="D1092" s="19"/>
    </row>
    <row r="1093" spans="3:4" x14ac:dyDescent="0.2">
      <c r="C1093" s="19"/>
      <c r="D1093" s="19"/>
    </row>
    <row r="1094" spans="3:4" x14ac:dyDescent="0.2">
      <c r="C1094" s="19"/>
      <c r="D1094" s="19"/>
    </row>
    <row r="1095" spans="3:4" x14ac:dyDescent="0.2">
      <c r="C1095" s="19"/>
      <c r="D1095" s="19"/>
    </row>
    <row r="1096" spans="3:4" x14ac:dyDescent="0.2">
      <c r="C1096" s="19"/>
      <c r="D1096" s="19"/>
    </row>
    <row r="1097" spans="3:4" x14ac:dyDescent="0.2">
      <c r="C1097" s="19"/>
      <c r="D1097" s="19"/>
    </row>
    <row r="1098" spans="3:4" x14ac:dyDescent="0.2">
      <c r="C1098" s="19"/>
      <c r="D1098" s="19"/>
    </row>
    <row r="1099" spans="3:4" x14ac:dyDescent="0.2">
      <c r="C1099" s="19"/>
      <c r="D1099" s="19"/>
    </row>
    <row r="1100" spans="3:4" x14ac:dyDescent="0.2">
      <c r="C1100" s="19"/>
      <c r="D1100" s="19"/>
    </row>
    <row r="1101" spans="3:4" x14ac:dyDescent="0.2">
      <c r="C1101" s="19"/>
      <c r="D1101" s="19"/>
    </row>
    <row r="1102" spans="3:4" x14ac:dyDescent="0.2">
      <c r="C1102" s="19"/>
      <c r="D1102" s="19"/>
    </row>
    <row r="1103" spans="3:4" x14ac:dyDescent="0.2">
      <c r="C1103" s="19"/>
      <c r="D1103" s="19"/>
    </row>
    <row r="1104" spans="3:4" x14ac:dyDescent="0.2">
      <c r="C1104" s="19"/>
      <c r="D1104" s="19"/>
    </row>
    <row r="1105" spans="3:4" x14ac:dyDescent="0.2">
      <c r="C1105" s="19"/>
      <c r="D1105" s="19"/>
    </row>
    <row r="1106" spans="3:4" x14ac:dyDescent="0.2">
      <c r="C1106" s="19"/>
      <c r="D1106" s="19"/>
    </row>
    <row r="1107" spans="3:4" x14ac:dyDescent="0.2">
      <c r="C1107" s="19"/>
      <c r="D1107" s="19"/>
    </row>
    <row r="1108" spans="3:4" x14ac:dyDescent="0.2">
      <c r="C1108" s="19"/>
      <c r="D1108" s="19"/>
    </row>
    <row r="1109" spans="3:4" x14ac:dyDescent="0.2">
      <c r="C1109" s="19"/>
      <c r="D1109" s="19"/>
    </row>
    <row r="1110" spans="3:4" x14ac:dyDescent="0.2">
      <c r="C1110" s="19"/>
      <c r="D1110" s="19"/>
    </row>
    <row r="1111" spans="3:4" x14ac:dyDescent="0.2">
      <c r="C1111" s="19"/>
      <c r="D1111" s="19"/>
    </row>
    <row r="1112" spans="3:4" x14ac:dyDescent="0.2">
      <c r="C1112" s="19"/>
      <c r="D1112" s="19"/>
    </row>
    <row r="1113" spans="3:4" x14ac:dyDescent="0.2">
      <c r="C1113" s="19"/>
      <c r="D1113" s="19"/>
    </row>
    <row r="1114" spans="3:4" x14ac:dyDescent="0.2">
      <c r="C1114" s="19"/>
      <c r="D1114" s="19"/>
    </row>
    <row r="1115" spans="3:4" x14ac:dyDescent="0.2">
      <c r="C1115" s="19"/>
      <c r="D1115" s="19"/>
    </row>
    <row r="1116" spans="3:4" x14ac:dyDescent="0.2">
      <c r="C1116" s="19"/>
      <c r="D1116" s="19"/>
    </row>
    <row r="1117" spans="3:4" x14ac:dyDescent="0.2">
      <c r="C1117" s="19"/>
      <c r="D1117" s="19"/>
    </row>
    <row r="1118" spans="3:4" x14ac:dyDescent="0.2">
      <c r="C1118" s="19"/>
      <c r="D1118" s="19"/>
    </row>
    <row r="1119" spans="3:4" x14ac:dyDescent="0.2">
      <c r="C1119" s="19"/>
      <c r="D1119" s="19"/>
    </row>
    <row r="1120" spans="3:4" x14ac:dyDescent="0.2">
      <c r="C1120" s="19"/>
      <c r="D1120" s="19"/>
    </row>
    <row r="1121" spans="3:4" x14ac:dyDescent="0.2">
      <c r="C1121" s="19"/>
      <c r="D1121" s="19"/>
    </row>
    <row r="1122" spans="3:4" x14ac:dyDescent="0.2">
      <c r="C1122" s="19"/>
      <c r="D1122" s="19"/>
    </row>
    <row r="1123" spans="3:4" x14ac:dyDescent="0.2">
      <c r="C1123" s="19"/>
      <c r="D1123" s="19"/>
    </row>
    <row r="1124" spans="3:4" x14ac:dyDescent="0.2">
      <c r="C1124" s="19"/>
      <c r="D1124" s="19"/>
    </row>
    <row r="1125" spans="3:4" x14ac:dyDescent="0.2">
      <c r="C1125" s="19"/>
      <c r="D1125" s="19"/>
    </row>
    <row r="1126" spans="3:4" x14ac:dyDescent="0.2">
      <c r="C1126" s="19"/>
      <c r="D1126" s="19"/>
    </row>
    <row r="1127" spans="3:4" x14ac:dyDescent="0.2">
      <c r="C1127" s="19"/>
      <c r="D1127" s="19"/>
    </row>
    <row r="1128" spans="3:4" x14ac:dyDescent="0.2">
      <c r="C1128" s="19"/>
      <c r="D1128" s="19"/>
    </row>
    <row r="1129" spans="3:4" x14ac:dyDescent="0.2">
      <c r="C1129" s="19"/>
      <c r="D1129" s="19"/>
    </row>
    <row r="1130" spans="3:4" x14ac:dyDescent="0.2">
      <c r="C1130" s="19"/>
      <c r="D1130" s="19"/>
    </row>
    <row r="1131" spans="3:4" x14ac:dyDescent="0.2">
      <c r="C1131" s="19"/>
      <c r="D1131" s="19"/>
    </row>
    <row r="1132" spans="3:4" x14ac:dyDescent="0.2">
      <c r="C1132" s="19"/>
      <c r="D1132" s="19"/>
    </row>
    <row r="1133" spans="3:4" x14ac:dyDescent="0.2">
      <c r="C1133" s="19"/>
      <c r="D1133" s="19"/>
    </row>
    <row r="1134" spans="3:4" x14ac:dyDescent="0.2">
      <c r="C1134" s="19"/>
      <c r="D1134" s="19"/>
    </row>
    <row r="1135" spans="3:4" x14ac:dyDescent="0.2">
      <c r="C1135" s="19"/>
      <c r="D1135" s="19"/>
    </row>
    <row r="1136" spans="3:4" x14ac:dyDescent="0.2">
      <c r="C1136" s="19"/>
      <c r="D1136" s="19"/>
    </row>
    <row r="1137" spans="3:4" x14ac:dyDescent="0.2">
      <c r="C1137" s="19"/>
      <c r="D1137" s="19"/>
    </row>
    <row r="1138" spans="3:4" x14ac:dyDescent="0.2">
      <c r="C1138" s="19"/>
      <c r="D1138" s="19"/>
    </row>
    <row r="1139" spans="3:4" x14ac:dyDescent="0.2">
      <c r="C1139" s="19"/>
      <c r="D1139" s="19"/>
    </row>
    <row r="1140" spans="3:4" x14ac:dyDescent="0.2">
      <c r="C1140" s="19"/>
      <c r="D1140" s="19"/>
    </row>
    <row r="1141" spans="3:4" x14ac:dyDescent="0.2">
      <c r="C1141" s="19"/>
      <c r="D1141" s="19"/>
    </row>
  </sheetData>
  <sortState xmlns:xlrd2="http://schemas.microsoft.com/office/spreadsheetml/2017/richdata2" ref="A21:U143">
    <sortCondition ref="C21:C143"/>
  </sortState>
  <phoneticPr fontId="8" type="noConversion"/>
  <hyperlinks>
    <hyperlink ref="H62915" r:id="rId1" display="http://vsolj.cetus-net.org/bulletin.html" xr:uid="{00000000-0004-0000-0000-000000000000}"/>
    <hyperlink ref="H62908" r:id="rId2" display="http://vsolj.cetus-net.org/bulletin.html" xr:uid="{00000000-0004-0000-0000-000001000000}"/>
    <hyperlink ref="AP405" r:id="rId3" display="http://cdsbib.u-strasbg.fr/cgi-bin/cdsbib?1990RMxAA..21..381G" xr:uid="{00000000-0004-0000-0000-000002000000}"/>
    <hyperlink ref="AP408" r:id="rId4" display="http://cdsbib.u-strasbg.fr/cgi-bin/cdsbib?1990RMxAA..21..381G" xr:uid="{00000000-0004-0000-0000-000003000000}"/>
    <hyperlink ref="AP406" r:id="rId5" display="http://cdsbib.u-strasbg.fr/cgi-bin/cdsbib?1990RMxAA..21..381G" xr:uid="{00000000-0004-0000-0000-000004000000}"/>
    <hyperlink ref="AP384" r:id="rId6" display="http://cdsbib.u-strasbg.fr/cgi-bin/cdsbib?1990RMxAA..21..381G" xr:uid="{00000000-0004-0000-0000-000005000000}"/>
    <hyperlink ref="I62915" r:id="rId7" display="http://vsolj.cetus-net.org/bulletin.html" xr:uid="{00000000-0004-0000-0000-000006000000}"/>
    <hyperlink ref="AQ518" r:id="rId8" display="http://cdsbib.u-strasbg.fr/cgi-bin/cdsbib?1990RMxAA..21..381G" xr:uid="{00000000-0004-0000-0000-000007000000}"/>
    <hyperlink ref="AQ64323" r:id="rId9" display="http://cdsbib.u-strasbg.fr/cgi-bin/cdsbib?1990RMxAA..21..381G" xr:uid="{00000000-0004-0000-0000-000008000000}"/>
    <hyperlink ref="AQ519" r:id="rId10" display="http://cdsbib.u-strasbg.fr/cgi-bin/cdsbib?1990RMxAA..21..381G" xr:uid="{00000000-0004-0000-0000-000009000000}"/>
    <hyperlink ref="H62912" r:id="rId11" display="https://www.aavso.org/ejaavso" xr:uid="{00000000-0004-0000-0000-00000A000000}"/>
    <hyperlink ref="H63629" r:id="rId12" display="http://vsolj.cetus-net.org/bulletin.html" xr:uid="{00000000-0004-0000-0000-00000B000000}"/>
    <hyperlink ref="H63622" r:id="rId13" display="https://www.aavso.org/ejaavso" xr:uid="{00000000-0004-0000-0000-00000C000000}"/>
    <hyperlink ref="I63629" r:id="rId14" display="http://vsolj.cetus-net.org/bulletin.html" xr:uid="{00000000-0004-0000-0000-00000D000000}"/>
    <hyperlink ref="AQ57280" r:id="rId15" display="http://cdsbib.u-strasbg.fr/cgi-bin/cdsbib?1990RMxAA..21..381G" xr:uid="{00000000-0004-0000-0000-00000E000000}"/>
    <hyperlink ref="H63626" r:id="rId16" display="https://www.aavso.org/ejaavso" xr:uid="{00000000-0004-0000-0000-00000F000000}"/>
    <hyperlink ref="AP4644" r:id="rId17" display="http://cdsbib.u-strasbg.fr/cgi-bin/cdsbib?1990RMxAA..21..381G" xr:uid="{00000000-0004-0000-0000-000010000000}"/>
    <hyperlink ref="AP4647" r:id="rId18" display="http://cdsbib.u-strasbg.fr/cgi-bin/cdsbib?1990RMxAA..21..381G" xr:uid="{00000000-0004-0000-0000-000011000000}"/>
    <hyperlink ref="AP4645" r:id="rId19" display="http://cdsbib.u-strasbg.fr/cgi-bin/cdsbib?1990RMxAA..21..381G" xr:uid="{00000000-0004-0000-0000-000012000000}"/>
    <hyperlink ref="AP4629" r:id="rId20" display="http://cdsbib.u-strasbg.fr/cgi-bin/cdsbib?1990RMxAA..21..381G" xr:uid="{00000000-0004-0000-0000-000013000000}"/>
    <hyperlink ref="AQ4858" r:id="rId21" display="http://cdsbib.u-strasbg.fr/cgi-bin/cdsbib?1990RMxAA..21..381G" xr:uid="{00000000-0004-0000-0000-000014000000}"/>
    <hyperlink ref="AQ4862" r:id="rId22" display="http://cdsbib.u-strasbg.fr/cgi-bin/cdsbib?1990RMxAA..21..381G" xr:uid="{00000000-0004-0000-0000-000015000000}"/>
    <hyperlink ref="AQ64542" r:id="rId23" display="http://cdsbib.u-strasbg.fr/cgi-bin/cdsbib?1990RMxAA..21..381G" xr:uid="{00000000-0004-0000-0000-000016000000}"/>
    <hyperlink ref="I1750" r:id="rId24" display="http://vsolj.cetus-net.org/bulletin.html" xr:uid="{00000000-0004-0000-0000-000017000000}"/>
    <hyperlink ref="H1750" r:id="rId25" display="http://vsolj.cetus-net.org/bulletin.html" xr:uid="{00000000-0004-0000-0000-000018000000}"/>
    <hyperlink ref="AQ65203" r:id="rId26" display="http://cdsbib.u-strasbg.fr/cgi-bin/cdsbib?1990RMxAA..21..381G" xr:uid="{00000000-0004-0000-0000-000019000000}"/>
    <hyperlink ref="AQ65202" r:id="rId27" display="http://cdsbib.u-strasbg.fr/cgi-bin/cdsbib?1990RMxAA..21..381G" xr:uid="{00000000-0004-0000-0000-00001A000000}"/>
    <hyperlink ref="AP2920" r:id="rId28" display="http://cdsbib.u-strasbg.fr/cgi-bin/cdsbib?1990RMxAA..21..381G" xr:uid="{00000000-0004-0000-0000-00001B000000}"/>
    <hyperlink ref="AP2938" r:id="rId29" display="http://cdsbib.u-strasbg.fr/cgi-bin/cdsbib?1990RMxAA..21..381G" xr:uid="{00000000-0004-0000-0000-00001C000000}"/>
    <hyperlink ref="AP2939" r:id="rId30" display="http://cdsbib.u-strasbg.fr/cgi-bin/cdsbib?1990RMxAA..21..381G" xr:uid="{00000000-0004-0000-0000-00001D000000}"/>
    <hyperlink ref="AP2935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5"/>
  <sheetViews>
    <sheetView topLeftCell="A89" workbookViewId="0">
      <selection activeCell="A34" sqref="A34:C122"/>
    </sheetView>
  </sheetViews>
  <sheetFormatPr defaultRowHeight="12.75" x14ac:dyDescent="0.2"/>
  <cols>
    <col min="1" max="1" width="19.7109375" style="19" customWidth="1"/>
    <col min="2" max="2" width="4.42578125" style="24" customWidth="1"/>
    <col min="3" max="3" width="12.7109375" style="19" customWidth="1"/>
    <col min="4" max="4" width="5.42578125" style="24" customWidth="1"/>
    <col min="5" max="5" width="14.85546875" style="24" customWidth="1"/>
    <col min="6" max="6" width="9.140625" style="24"/>
    <col min="7" max="7" width="12" style="24" customWidth="1"/>
    <col min="8" max="8" width="14.140625" style="19" customWidth="1"/>
    <col min="9" max="9" width="22.5703125" style="24" customWidth="1"/>
    <col min="10" max="10" width="25.140625" style="24" customWidth="1"/>
    <col min="11" max="11" width="15.7109375" style="24" customWidth="1"/>
    <col min="12" max="12" width="14.140625" style="24" customWidth="1"/>
    <col min="13" max="13" width="9.5703125" style="24" customWidth="1"/>
    <col min="14" max="14" width="14.140625" style="24" customWidth="1"/>
    <col min="15" max="15" width="23.42578125" style="24" customWidth="1"/>
    <col min="16" max="16" width="16.5703125" style="24" customWidth="1"/>
    <col min="17" max="17" width="41" style="24" customWidth="1"/>
    <col min="18" max="16384" width="9.140625" style="24"/>
  </cols>
  <sheetData>
    <row r="1" spans="1:16" ht="15.75" x14ac:dyDescent="0.25">
      <c r="A1" s="48" t="s">
        <v>67</v>
      </c>
      <c r="I1" s="49" t="s">
        <v>68</v>
      </c>
      <c r="J1" s="50" t="s">
        <v>69</v>
      </c>
    </row>
    <row r="2" spans="1:16" x14ac:dyDescent="0.2">
      <c r="I2" s="51" t="s">
        <v>70</v>
      </c>
      <c r="J2" s="52" t="s">
        <v>71</v>
      </c>
    </row>
    <row r="3" spans="1:16" x14ac:dyDescent="0.2">
      <c r="A3" s="53" t="s">
        <v>72</v>
      </c>
      <c r="I3" s="51" t="s">
        <v>73</v>
      </c>
      <c r="J3" s="52" t="s">
        <v>74</v>
      </c>
    </row>
    <row r="4" spans="1:16" x14ac:dyDescent="0.2">
      <c r="I4" s="51" t="s">
        <v>75</v>
      </c>
      <c r="J4" s="52" t="s">
        <v>74</v>
      </c>
    </row>
    <row r="5" spans="1:16" ht="13.5" thickBot="1" x14ac:dyDescent="0.25">
      <c r="I5" s="54" t="s">
        <v>76</v>
      </c>
      <c r="J5" s="55" t="s">
        <v>77</v>
      </c>
    </row>
    <row r="10" spans="1:16" ht="13.5" thickBot="1" x14ac:dyDescent="0.25"/>
    <row r="11" spans="1:16" ht="12.75" customHeight="1" thickBot="1" x14ac:dyDescent="0.25">
      <c r="A11" s="19" t="str">
        <f t="shared" ref="A11:A42" si="0">P11</f>
        <v>IBVS 4097 </v>
      </c>
      <c r="B11" s="26" t="str">
        <f t="shared" ref="B11:B42" si="1">IF(H11=INT(H11),"I","II")</f>
        <v>I</v>
      </c>
      <c r="C11" s="19">
        <f t="shared" ref="C11:C42" si="2">1*G11</f>
        <v>48272.360099999998</v>
      </c>
      <c r="D11" s="24" t="str">
        <f t="shared" ref="D11:D42" si="3">VLOOKUP(F11,I$1:J$5,2,FALSE)</f>
        <v>vis</v>
      </c>
      <c r="E11" s="56">
        <f>VLOOKUP(C11,Active!C$21:E$972,3,FALSE)</f>
        <v>34531.006516159956</v>
      </c>
      <c r="F11" s="26" t="s">
        <v>76</v>
      </c>
      <c r="G11" s="24" t="str">
        <f t="shared" ref="G11:G42" si="4">MID(I11,3,LEN(I11)-3)</f>
        <v>48272.3601</v>
      </c>
      <c r="H11" s="19">
        <f t="shared" ref="H11:H42" si="5">1*K11</f>
        <v>34531</v>
      </c>
      <c r="I11" s="57" t="s">
        <v>300</v>
      </c>
      <c r="J11" s="58" t="s">
        <v>301</v>
      </c>
      <c r="K11" s="57">
        <v>34531</v>
      </c>
      <c r="L11" s="57" t="s">
        <v>302</v>
      </c>
      <c r="M11" s="58" t="s">
        <v>303</v>
      </c>
      <c r="N11" s="58" t="s">
        <v>304</v>
      </c>
      <c r="O11" s="59" t="s">
        <v>305</v>
      </c>
      <c r="P11" s="60" t="s">
        <v>306</v>
      </c>
    </row>
    <row r="12" spans="1:16" ht="12.75" customHeight="1" thickBot="1" x14ac:dyDescent="0.25">
      <c r="A12" s="19" t="str">
        <f t="shared" si="0"/>
        <v>IBVS 4097 </v>
      </c>
      <c r="B12" s="26" t="str">
        <f t="shared" si="1"/>
        <v>I</v>
      </c>
      <c r="C12" s="19">
        <f t="shared" si="2"/>
        <v>48272.362800000003</v>
      </c>
      <c r="D12" s="24" t="str">
        <f t="shared" si="3"/>
        <v>vis</v>
      </c>
      <c r="E12" s="56">
        <f>VLOOKUP(C12,Active!C$21:E$972,3,FALSE)</f>
        <v>34531.010611511891</v>
      </c>
      <c r="F12" s="26" t="s">
        <v>76</v>
      </c>
      <c r="G12" s="24" t="str">
        <f t="shared" si="4"/>
        <v>48272.3628</v>
      </c>
      <c r="H12" s="19">
        <f t="shared" si="5"/>
        <v>34531</v>
      </c>
      <c r="I12" s="57" t="s">
        <v>307</v>
      </c>
      <c r="J12" s="58" t="s">
        <v>308</v>
      </c>
      <c r="K12" s="57">
        <v>34531</v>
      </c>
      <c r="L12" s="57" t="s">
        <v>309</v>
      </c>
      <c r="M12" s="58" t="s">
        <v>303</v>
      </c>
      <c r="N12" s="58" t="s">
        <v>310</v>
      </c>
      <c r="O12" s="59" t="s">
        <v>305</v>
      </c>
      <c r="P12" s="60" t="s">
        <v>306</v>
      </c>
    </row>
    <row r="13" spans="1:16" ht="12.75" customHeight="1" thickBot="1" x14ac:dyDescent="0.25">
      <c r="A13" s="19" t="str">
        <f t="shared" si="0"/>
        <v>BAVM 152 </v>
      </c>
      <c r="B13" s="26" t="str">
        <f t="shared" si="1"/>
        <v>I</v>
      </c>
      <c r="C13" s="19">
        <f t="shared" si="2"/>
        <v>51925.450100000002</v>
      </c>
      <c r="D13" s="24" t="str">
        <f t="shared" si="3"/>
        <v>vis</v>
      </c>
      <c r="E13" s="56">
        <f>VLOOKUP(C13,Active!C$21:E$972,3,FALSE)</f>
        <v>40072.002505748664</v>
      </c>
      <c r="F13" s="26" t="s">
        <v>76</v>
      </c>
      <c r="G13" s="24" t="str">
        <f t="shared" si="4"/>
        <v>51925.4501</v>
      </c>
      <c r="H13" s="19">
        <f t="shared" si="5"/>
        <v>40072</v>
      </c>
      <c r="I13" s="57" t="s">
        <v>333</v>
      </c>
      <c r="J13" s="58" t="s">
        <v>334</v>
      </c>
      <c r="K13" s="57">
        <v>40072</v>
      </c>
      <c r="L13" s="57" t="s">
        <v>335</v>
      </c>
      <c r="M13" s="58" t="s">
        <v>303</v>
      </c>
      <c r="N13" s="58" t="s">
        <v>336</v>
      </c>
      <c r="O13" s="59" t="s">
        <v>337</v>
      </c>
      <c r="P13" s="60" t="s">
        <v>338</v>
      </c>
    </row>
    <row r="14" spans="1:16" ht="12.75" customHeight="1" thickBot="1" x14ac:dyDescent="0.25">
      <c r="A14" s="19" t="str">
        <f t="shared" si="0"/>
        <v>BAVM 172 </v>
      </c>
      <c r="B14" s="26" t="str">
        <f t="shared" si="1"/>
        <v>I</v>
      </c>
      <c r="C14" s="19">
        <f t="shared" si="2"/>
        <v>52647.367200000001</v>
      </c>
      <c r="D14" s="24" t="str">
        <f t="shared" si="3"/>
        <v>vis</v>
      </c>
      <c r="E14" s="56">
        <f>VLOOKUP(C14,Active!C$21:E$972,3,FALSE)</f>
        <v>41167.004204561315</v>
      </c>
      <c r="F14" s="26" t="s">
        <v>76</v>
      </c>
      <c r="G14" s="24" t="str">
        <f t="shared" si="4"/>
        <v>52647.3672</v>
      </c>
      <c r="H14" s="19">
        <f t="shared" si="5"/>
        <v>41167</v>
      </c>
      <c r="I14" s="57" t="s">
        <v>339</v>
      </c>
      <c r="J14" s="58" t="s">
        <v>340</v>
      </c>
      <c r="K14" s="57" t="s">
        <v>341</v>
      </c>
      <c r="L14" s="57" t="s">
        <v>342</v>
      </c>
      <c r="M14" s="58" t="s">
        <v>303</v>
      </c>
      <c r="N14" s="58" t="s">
        <v>336</v>
      </c>
      <c r="O14" s="59" t="s">
        <v>343</v>
      </c>
      <c r="P14" s="60" t="s">
        <v>344</v>
      </c>
    </row>
    <row r="15" spans="1:16" ht="12.75" customHeight="1" thickBot="1" x14ac:dyDescent="0.25">
      <c r="A15" s="19" t="str">
        <f t="shared" si="0"/>
        <v>IBVS 5502 </v>
      </c>
      <c r="B15" s="26" t="str">
        <f t="shared" si="1"/>
        <v>I</v>
      </c>
      <c r="C15" s="19">
        <f t="shared" si="2"/>
        <v>52654.620900000002</v>
      </c>
      <c r="D15" s="24" t="str">
        <f t="shared" si="3"/>
        <v>vis</v>
      </c>
      <c r="E15" s="56">
        <f>VLOOKUP(C15,Active!C$21:E$972,3,FALSE)</f>
        <v>41178.006595033403</v>
      </c>
      <c r="F15" s="26" t="s">
        <v>76</v>
      </c>
      <c r="G15" s="24" t="str">
        <f t="shared" si="4"/>
        <v>52654.6209</v>
      </c>
      <c r="H15" s="19">
        <f t="shared" si="5"/>
        <v>41178</v>
      </c>
      <c r="I15" s="57" t="s">
        <v>345</v>
      </c>
      <c r="J15" s="58" t="s">
        <v>346</v>
      </c>
      <c r="K15" s="57" t="s">
        <v>347</v>
      </c>
      <c r="L15" s="57" t="s">
        <v>302</v>
      </c>
      <c r="M15" s="58" t="s">
        <v>303</v>
      </c>
      <c r="N15" s="58" t="s">
        <v>325</v>
      </c>
      <c r="O15" s="59" t="s">
        <v>348</v>
      </c>
      <c r="P15" s="60" t="s">
        <v>349</v>
      </c>
    </row>
    <row r="16" spans="1:16" ht="12.75" customHeight="1" thickBot="1" x14ac:dyDescent="0.25">
      <c r="A16" s="19" t="str">
        <f t="shared" si="0"/>
        <v> BBS 129 </v>
      </c>
      <c r="B16" s="26" t="str">
        <f t="shared" si="1"/>
        <v>I</v>
      </c>
      <c r="C16" s="19">
        <f t="shared" si="2"/>
        <v>52655.2768</v>
      </c>
      <c r="D16" s="24" t="str">
        <f t="shared" si="3"/>
        <v>vis</v>
      </c>
      <c r="E16" s="56">
        <f>VLOOKUP(C16,Active!C$21:E$972,3,FALSE)</f>
        <v>41179.001462192318</v>
      </c>
      <c r="F16" s="26" t="s">
        <v>76</v>
      </c>
      <c r="G16" s="24" t="str">
        <f t="shared" si="4"/>
        <v>52655.2768</v>
      </c>
      <c r="H16" s="19">
        <f t="shared" si="5"/>
        <v>41179</v>
      </c>
      <c r="I16" s="57" t="s">
        <v>350</v>
      </c>
      <c r="J16" s="58" t="s">
        <v>351</v>
      </c>
      <c r="K16" s="57" t="s">
        <v>352</v>
      </c>
      <c r="L16" s="57" t="s">
        <v>353</v>
      </c>
      <c r="M16" s="58" t="s">
        <v>303</v>
      </c>
      <c r="N16" s="58" t="s">
        <v>325</v>
      </c>
      <c r="O16" s="59" t="s">
        <v>314</v>
      </c>
      <c r="P16" s="59" t="s">
        <v>354</v>
      </c>
    </row>
    <row r="17" spans="1:16" ht="12.75" customHeight="1" thickBot="1" x14ac:dyDescent="0.25">
      <c r="A17" s="19" t="str">
        <f t="shared" si="0"/>
        <v>IBVS 5676 </v>
      </c>
      <c r="B17" s="26" t="str">
        <f t="shared" si="1"/>
        <v>I</v>
      </c>
      <c r="C17" s="19">
        <f t="shared" si="2"/>
        <v>52715.272499999999</v>
      </c>
      <c r="D17" s="24" t="str">
        <f t="shared" si="3"/>
        <v>vis</v>
      </c>
      <c r="E17" s="56">
        <f>VLOOKUP(C17,Active!C$21:E$972,3,FALSE)</f>
        <v>41270.002760570562</v>
      </c>
      <c r="F17" s="26" t="s">
        <v>76</v>
      </c>
      <c r="G17" s="24" t="str">
        <f t="shared" si="4"/>
        <v>52715.2725</v>
      </c>
      <c r="H17" s="19">
        <f t="shared" si="5"/>
        <v>41270</v>
      </c>
      <c r="I17" s="57" t="s">
        <v>355</v>
      </c>
      <c r="J17" s="58" t="s">
        <v>356</v>
      </c>
      <c r="K17" s="57" t="s">
        <v>357</v>
      </c>
      <c r="L17" s="57" t="s">
        <v>358</v>
      </c>
      <c r="M17" s="58" t="s">
        <v>303</v>
      </c>
      <c r="N17" s="58" t="s">
        <v>325</v>
      </c>
      <c r="O17" s="59" t="s">
        <v>359</v>
      </c>
      <c r="P17" s="60" t="s">
        <v>360</v>
      </c>
    </row>
    <row r="18" spans="1:16" ht="12.75" customHeight="1" thickBot="1" x14ac:dyDescent="0.25">
      <c r="A18" s="19" t="str">
        <f t="shared" si="0"/>
        <v>IBVS 5493 </v>
      </c>
      <c r="B18" s="26" t="str">
        <f t="shared" si="1"/>
        <v>I</v>
      </c>
      <c r="C18" s="19">
        <f t="shared" si="2"/>
        <v>52998.764799999997</v>
      </c>
      <c r="D18" s="24" t="str">
        <f t="shared" si="3"/>
        <v>vis</v>
      </c>
      <c r="E18" s="56">
        <f>VLOOKUP(C18,Active!C$21:E$972,3,FALSE)</f>
        <v>41700.003033594017</v>
      </c>
      <c r="F18" s="26" t="s">
        <v>76</v>
      </c>
      <c r="G18" s="24" t="str">
        <f t="shared" si="4"/>
        <v>52998.7648</v>
      </c>
      <c r="H18" s="19">
        <f t="shared" si="5"/>
        <v>41700</v>
      </c>
      <c r="I18" s="57" t="s">
        <v>361</v>
      </c>
      <c r="J18" s="58" t="s">
        <v>362</v>
      </c>
      <c r="K18" s="57" t="s">
        <v>363</v>
      </c>
      <c r="L18" s="57" t="s">
        <v>364</v>
      </c>
      <c r="M18" s="58" t="s">
        <v>303</v>
      </c>
      <c r="N18" s="58" t="s">
        <v>325</v>
      </c>
      <c r="O18" s="59" t="s">
        <v>365</v>
      </c>
      <c r="P18" s="60" t="s">
        <v>366</v>
      </c>
    </row>
    <row r="19" spans="1:16" ht="12.75" customHeight="1" thickBot="1" x14ac:dyDescent="0.25">
      <c r="A19" s="19" t="str">
        <f t="shared" si="0"/>
        <v>IBVS 5677 </v>
      </c>
      <c r="B19" s="26" t="str">
        <f t="shared" si="1"/>
        <v>I</v>
      </c>
      <c r="C19" s="19">
        <f t="shared" si="2"/>
        <v>53671.895700000001</v>
      </c>
      <c r="D19" s="24" t="str">
        <f t="shared" si="3"/>
        <v>vis</v>
      </c>
      <c r="E19" s="56">
        <f>VLOOKUP(C19,Active!C$21:E$972,3,FALSE)</f>
        <v>42721.005970113038</v>
      </c>
      <c r="F19" s="26" t="s">
        <v>76</v>
      </c>
      <c r="G19" s="24" t="str">
        <f t="shared" si="4"/>
        <v>53671.8957</v>
      </c>
      <c r="H19" s="19">
        <f t="shared" si="5"/>
        <v>42721</v>
      </c>
      <c r="I19" s="57" t="s">
        <v>379</v>
      </c>
      <c r="J19" s="58" t="s">
        <v>380</v>
      </c>
      <c r="K19" s="57" t="s">
        <v>381</v>
      </c>
      <c r="L19" s="57" t="s">
        <v>382</v>
      </c>
      <c r="M19" s="58" t="s">
        <v>303</v>
      </c>
      <c r="N19" s="58" t="s">
        <v>325</v>
      </c>
      <c r="O19" s="59" t="s">
        <v>348</v>
      </c>
      <c r="P19" s="60" t="s">
        <v>383</v>
      </c>
    </row>
    <row r="20" spans="1:16" ht="12.75" customHeight="1" thickBot="1" x14ac:dyDescent="0.25">
      <c r="A20" s="19" t="str">
        <f t="shared" si="0"/>
        <v>BAVM 186 </v>
      </c>
      <c r="B20" s="26" t="str">
        <f t="shared" si="1"/>
        <v>I</v>
      </c>
      <c r="C20" s="19">
        <f t="shared" si="2"/>
        <v>53758.259599999998</v>
      </c>
      <c r="D20" s="24" t="str">
        <f t="shared" si="3"/>
        <v>vis</v>
      </c>
      <c r="E20" s="56">
        <f>VLOOKUP(C20,Active!C$21:E$972,3,FALSE)</f>
        <v>42852.002475412723</v>
      </c>
      <c r="F20" s="26" t="s">
        <v>76</v>
      </c>
      <c r="G20" s="24" t="str">
        <f t="shared" si="4"/>
        <v>53758.2596</v>
      </c>
      <c r="H20" s="19">
        <f t="shared" si="5"/>
        <v>42852</v>
      </c>
      <c r="I20" s="57" t="s">
        <v>401</v>
      </c>
      <c r="J20" s="58" t="s">
        <v>402</v>
      </c>
      <c r="K20" s="57" t="s">
        <v>403</v>
      </c>
      <c r="L20" s="57" t="s">
        <v>404</v>
      </c>
      <c r="M20" s="58" t="s">
        <v>405</v>
      </c>
      <c r="N20" s="58" t="s">
        <v>336</v>
      </c>
      <c r="O20" s="59" t="s">
        <v>343</v>
      </c>
      <c r="P20" s="60" t="s">
        <v>406</v>
      </c>
    </row>
    <row r="21" spans="1:16" ht="12.75" customHeight="1" thickBot="1" x14ac:dyDescent="0.25">
      <c r="A21" s="19" t="str">
        <f t="shared" si="0"/>
        <v>IBVS 5760 </v>
      </c>
      <c r="B21" s="26" t="str">
        <f t="shared" si="1"/>
        <v>I</v>
      </c>
      <c r="C21" s="19">
        <f t="shared" si="2"/>
        <v>54068.786999999997</v>
      </c>
      <c r="D21" s="24" t="str">
        <f t="shared" si="3"/>
        <v>vis</v>
      </c>
      <c r="E21" s="56">
        <f>VLOOKUP(C21,Active!C$21:E$972,3,FALSE)</f>
        <v>43323.009507283656</v>
      </c>
      <c r="F21" s="26" t="s">
        <v>76</v>
      </c>
      <c r="G21" s="24" t="str">
        <f t="shared" si="4"/>
        <v>54068.7870</v>
      </c>
      <c r="H21" s="19">
        <f t="shared" si="5"/>
        <v>43323</v>
      </c>
      <c r="I21" s="57" t="s">
        <v>407</v>
      </c>
      <c r="J21" s="58" t="s">
        <v>408</v>
      </c>
      <c r="K21" s="57" t="s">
        <v>409</v>
      </c>
      <c r="L21" s="57" t="s">
        <v>410</v>
      </c>
      <c r="M21" s="58" t="s">
        <v>405</v>
      </c>
      <c r="N21" s="58" t="s">
        <v>411</v>
      </c>
      <c r="O21" s="59" t="s">
        <v>365</v>
      </c>
      <c r="P21" s="60" t="s">
        <v>412</v>
      </c>
    </row>
    <row r="22" spans="1:16" ht="12.75" customHeight="1" thickBot="1" x14ac:dyDescent="0.25">
      <c r="A22" s="19" t="str">
        <f t="shared" si="0"/>
        <v>BAVM 183 </v>
      </c>
      <c r="B22" s="26" t="str">
        <f t="shared" si="1"/>
        <v>II</v>
      </c>
      <c r="C22" s="19">
        <f t="shared" si="2"/>
        <v>54091.532700000003</v>
      </c>
      <c r="D22" s="24" t="str">
        <f t="shared" si="3"/>
        <v>vis</v>
      </c>
      <c r="E22" s="56">
        <f>VLOOKUP(C22,Active!C$21:E$972,3,FALSE)</f>
        <v>43357.510117036065</v>
      </c>
      <c r="F22" s="26" t="s">
        <v>76</v>
      </c>
      <c r="G22" s="24" t="str">
        <f t="shared" si="4"/>
        <v>54091.5327</v>
      </c>
      <c r="H22" s="19">
        <f t="shared" si="5"/>
        <v>43357.5</v>
      </c>
      <c r="I22" s="57" t="s">
        <v>413</v>
      </c>
      <c r="J22" s="58" t="s">
        <v>414</v>
      </c>
      <c r="K22" s="57" t="s">
        <v>415</v>
      </c>
      <c r="L22" s="57" t="s">
        <v>416</v>
      </c>
      <c r="M22" s="58" t="s">
        <v>405</v>
      </c>
      <c r="N22" s="58" t="s">
        <v>336</v>
      </c>
      <c r="O22" s="59" t="s">
        <v>417</v>
      </c>
      <c r="P22" s="60" t="s">
        <v>418</v>
      </c>
    </row>
    <row r="23" spans="1:16" ht="12.75" customHeight="1" thickBot="1" x14ac:dyDescent="0.25">
      <c r="A23" s="19" t="str">
        <f t="shared" si="0"/>
        <v>BAVM 201 </v>
      </c>
      <c r="B23" s="26" t="str">
        <f t="shared" si="1"/>
        <v>II</v>
      </c>
      <c r="C23" s="19">
        <f t="shared" si="2"/>
        <v>54476.551500000001</v>
      </c>
      <c r="D23" s="24" t="str">
        <f t="shared" si="3"/>
        <v>vis</v>
      </c>
      <c r="E23" s="56">
        <f>VLOOKUP(C23,Active!C$21:E$972,3,FALSE)</f>
        <v>43941.5054817044</v>
      </c>
      <c r="F23" s="26" t="s">
        <v>76</v>
      </c>
      <c r="G23" s="24" t="str">
        <f t="shared" si="4"/>
        <v>54476.5515</v>
      </c>
      <c r="H23" s="19">
        <f t="shared" si="5"/>
        <v>43941.5</v>
      </c>
      <c r="I23" s="57" t="s">
        <v>419</v>
      </c>
      <c r="J23" s="58" t="s">
        <v>420</v>
      </c>
      <c r="K23" s="57" t="s">
        <v>421</v>
      </c>
      <c r="L23" s="57" t="s">
        <v>422</v>
      </c>
      <c r="M23" s="58" t="s">
        <v>405</v>
      </c>
      <c r="N23" s="58" t="s">
        <v>336</v>
      </c>
      <c r="O23" s="59" t="s">
        <v>417</v>
      </c>
      <c r="P23" s="60" t="s">
        <v>423</v>
      </c>
    </row>
    <row r="24" spans="1:16" ht="12.75" customHeight="1" thickBot="1" x14ac:dyDescent="0.25">
      <c r="A24" s="19" t="str">
        <f t="shared" si="0"/>
        <v>BAVM 209 </v>
      </c>
      <c r="B24" s="26" t="str">
        <f t="shared" si="1"/>
        <v>I</v>
      </c>
      <c r="C24" s="19">
        <f t="shared" si="2"/>
        <v>54829.597699999998</v>
      </c>
      <c r="D24" s="24" t="str">
        <f t="shared" si="3"/>
        <v>vis</v>
      </c>
      <c r="E24" s="56">
        <f>VLOOKUP(C24,Active!C$21:E$972,3,FALSE)</f>
        <v>44477.004902287939</v>
      </c>
      <c r="F24" s="26" t="s">
        <v>76</v>
      </c>
      <c r="G24" s="24" t="str">
        <f t="shared" si="4"/>
        <v>54829.5977</v>
      </c>
      <c r="H24" s="19">
        <f t="shared" si="5"/>
        <v>44477</v>
      </c>
      <c r="I24" s="57" t="s">
        <v>435</v>
      </c>
      <c r="J24" s="58" t="s">
        <v>436</v>
      </c>
      <c r="K24" s="57" t="s">
        <v>437</v>
      </c>
      <c r="L24" s="57" t="s">
        <v>438</v>
      </c>
      <c r="M24" s="58" t="s">
        <v>405</v>
      </c>
      <c r="N24" s="58" t="s">
        <v>76</v>
      </c>
      <c r="O24" s="59" t="s">
        <v>417</v>
      </c>
      <c r="P24" s="60" t="s">
        <v>439</v>
      </c>
    </row>
    <row r="25" spans="1:16" ht="12.75" customHeight="1" thickBot="1" x14ac:dyDescent="0.25">
      <c r="A25" s="19" t="str">
        <f t="shared" si="0"/>
        <v>IBVS 5894 </v>
      </c>
      <c r="B25" s="26" t="str">
        <f t="shared" si="1"/>
        <v>I</v>
      </c>
      <c r="C25" s="19">
        <f t="shared" si="2"/>
        <v>54881.6829</v>
      </c>
      <c r="D25" s="24" t="str">
        <f t="shared" si="3"/>
        <v>vis</v>
      </c>
      <c r="E25" s="56">
        <f>VLOOKUP(C25,Active!C$21:E$972,3,FALSE)</f>
        <v>44556.007577917866</v>
      </c>
      <c r="F25" s="26" t="s">
        <v>76</v>
      </c>
      <c r="G25" s="24" t="str">
        <f t="shared" si="4"/>
        <v>54881.6829</v>
      </c>
      <c r="H25" s="19">
        <f t="shared" si="5"/>
        <v>44556</v>
      </c>
      <c r="I25" s="57" t="s">
        <v>440</v>
      </c>
      <c r="J25" s="58" t="s">
        <v>441</v>
      </c>
      <c r="K25" s="57" t="s">
        <v>442</v>
      </c>
      <c r="L25" s="57" t="s">
        <v>443</v>
      </c>
      <c r="M25" s="58" t="s">
        <v>405</v>
      </c>
      <c r="N25" s="58" t="s">
        <v>76</v>
      </c>
      <c r="O25" s="59" t="s">
        <v>250</v>
      </c>
      <c r="P25" s="60" t="s">
        <v>444</v>
      </c>
    </row>
    <row r="26" spans="1:16" ht="12.75" customHeight="1" thickBot="1" x14ac:dyDescent="0.25">
      <c r="A26" s="19" t="str">
        <f t="shared" si="0"/>
        <v>IBVS 5920 </v>
      </c>
      <c r="B26" s="26" t="str">
        <f t="shared" si="1"/>
        <v>II</v>
      </c>
      <c r="C26" s="19">
        <f t="shared" si="2"/>
        <v>55158.911800000002</v>
      </c>
      <c r="D26" s="24" t="str">
        <f t="shared" si="3"/>
        <v>vis</v>
      </c>
      <c r="E26" s="56">
        <f>VLOOKUP(C26,Active!C$21:E$972,3,FALSE)</f>
        <v>44976.507544548331</v>
      </c>
      <c r="F26" s="26" t="s">
        <v>76</v>
      </c>
      <c r="G26" s="24" t="str">
        <f t="shared" si="4"/>
        <v>55158.9118</v>
      </c>
      <c r="H26" s="19">
        <f t="shared" si="5"/>
        <v>44976.5</v>
      </c>
      <c r="I26" s="57" t="s">
        <v>456</v>
      </c>
      <c r="J26" s="58" t="s">
        <v>457</v>
      </c>
      <c r="K26" s="57" t="s">
        <v>458</v>
      </c>
      <c r="L26" s="57" t="s">
        <v>443</v>
      </c>
      <c r="M26" s="58" t="s">
        <v>405</v>
      </c>
      <c r="N26" s="58" t="s">
        <v>76</v>
      </c>
      <c r="O26" s="59" t="s">
        <v>250</v>
      </c>
      <c r="P26" s="60" t="s">
        <v>459</v>
      </c>
    </row>
    <row r="27" spans="1:16" ht="12.75" customHeight="1" thickBot="1" x14ac:dyDescent="0.25">
      <c r="A27" s="19" t="str">
        <f t="shared" si="0"/>
        <v>IBVS 5929 </v>
      </c>
      <c r="B27" s="26" t="str">
        <f t="shared" si="1"/>
        <v>I</v>
      </c>
      <c r="C27" s="19">
        <f t="shared" si="2"/>
        <v>55163.853000000003</v>
      </c>
      <c r="D27" s="24" t="str">
        <f t="shared" si="3"/>
        <v>vis</v>
      </c>
      <c r="E27" s="56">
        <f>VLOOKUP(C27,Active!C$21:E$972,3,FALSE)</f>
        <v>44984.002341934589</v>
      </c>
      <c r="F27" s="26" t="s">
        <v>76</v>
      </c>
      <c r="G27" s="24" t="str">
        <f t="shared" si="4"/>
        <v>55163.853</v>
      </c>
      <c r="H27" s="19">
        <f t="shared" si="5"/>
        <v>44984</v>
      </c>
      <c r="I27" s="57" t="s">
        <v>460</v>
      </c>
      <c r="J27" s="58" t="s">
        <v>461</v>
      </c>
      <c r="K27" s="57" t="s">
        <v>462</v>
      </c>
      <c r="L27" s="57" t="s">
        <v>155</v>
      </c>
      <c r="M27" s="58" t="s">
        <v>405</v>
      </c>
      <c r="N27" s="58" t="s">
        <v>411</v>
      </c>
      <c r="O27" s="59" t="s">
        <v>365</v>
      </c>
      <c r="P27" s="60" t="s">
        <v>463</v>
      </c>
    </row>
    <row r="28" spans="1:16" ht="12.75" customHeight="1" thickBot="1" x14ac:dyDescent="0.25">
      <c r="A28" s="19" t="str">
        <f t="shared" si="0"/>
        <v>BAVM 214 </v>
      </c>
      <c r="B28" s="26" t="str">
        <f t="shared" si="1"/>
        <v>I</v>
      </c>
      <c r="C28" s="19">
        <f t="shared" si="2"/>
        <v>55244.285900000003</v>
      </c>
      <c r="D28" s="24" t="str">
        <f t="shared" si="3"/>
        <v>vis</v>
      </c>
      <c r="E28" s="56">
        <f>VLOOKUP(C28,Active!C$21:E$972,3,FALSE)</f>
        <v>45106.00272416744</v>
      </c>
      <c r="F28" s="26" t="s">
        <v>76</v>
      </c>
      <c r="G28" s="24" t="str">
        <f t="shared" si="4"/>
        <v>55244.2859</v>
      </c>
      <c r="H28" s="19">
        <f t="shared" si="5"/>
        <v>45106</v>
      </c>
      <c r="I28" s="57" t="s">
        <v>464</v>
      </c>
      <c r="J28" s="58" t="s">
        <v>465</v>
      </c>
      <c r="K28" s="57" t="s">
        <v>466</v>
      </c>
      <c r="L28" s="57" t="s">
        <v>358</v>
      </c>
      <c r="M28" s="58" t="s">
        <v>405</v>
      </c>
      <c r="N28" s="58" t="s">
        <v>336</v>
      </c>
      <c r="O28" s="59" t="s">
        <v>417</v>
      </c>
      <c r="P28" s="60" t="s">
        <v>467</v>
      </c>
    </row>
    <row r="29" spans="1:16" ht="12.75" customHeight="1" thickBot="1" x14ac:dyDescent="0.25">
      <c r="A29" s="19" t="str">
        <f t="shared" si="0"/>
        <v>IBVS 5992 </v>
      </c>
      <c r="B29" s="26" t="str">
        <f t="shared" si="1"/>
        <v>I</v>
      </c>
      <c r="C29" s="19">
        <f t="shared" si="2"/>
        <v>55591.728900000002</v>
      </c>
      <c r="D29" s="24" t="str">
        <f t="shared" si="3"/>
        <v>vis</v>
      </c>
      <c r="E29" s="56">
        <f>VLOOKUP(C29,Active!C$21:E$972,3,FALSE)</f>
        <v>45633.00322774404</v>
      </c>
      <c r="F29" s="26" t="s">
        <v>76</v>
      </c>
      <c r="G29" s="24" t="str">
        <f t="shared" si="4"/>
        <v>55591.7289</v>
      </c>
      <c r="H29" s="19">
        <f t="shared" si="5"/>
        <v>45633</v>
      </c>
      <c r="I29" s="57" t="s">
        <v>468</v>
      </c>
      <c r="J29" s="58" t="s">
        <v>469</v>
      </c>
      <c r="K29" s="57" t="s">
        <v>470</v>
      </c>
      <c r="L29" s="57" t="s">
        <v>471</v>
      </c>
      <c r="M29" s="58" t="s">
        <v>405</v>
      </c>
      <c r="N29" s="58" t="s">
        <v>76</v>
      </c>
      <c r="O29" s="59" t="s">
        <v>250</v>
      </c>
      <c r="P29" s="60" t="s">
        <v>472</v>
      </c>
    </row>
    <row r="30" spans="1:16" ht="12.75" customHeight="1" thickBot="1" x14ac:dyDescent="0.25">
      <c r="A30" s="19" t="str">
        <f t="shared" si="0"/>
        <v>BAVM 231 </v>
      </c>
      <c r="B30" s="26" t="str">
        <f t="shared" si="1"/>
        <v>I</v>
      </c>
      <c r="C30" s="19">
        <f t="shared" si="2"/>
        <v>55602.277000000002</v>
      </c>
      <c r="D30" s="24" t="str">
        <f t="shared" si="3"/>
        <v>vis</v>
      </c>
      <c r="E30" s="56">
        <f>VLOOKUP(C30,Active!C$21:E$972,3,FALSE)</f>
        <v>45649.002554286169</v>
      </c>
      <c r="F30" s="26" t="s">
        <v>76</v>
      </c>
      <c r="G30" s="24" t="str">
        <f t="shared" si="4"/>
        <v>55602.2770</v>
      </c>
      <c r="H30" s="19">
        <f t="shared" si="5"/>
        <v>45649</v>
      </c>
      <c r="I30" s="57" t="s">
        <v>473</v>
      </c>
      <c r="J30" s="58" t="s">
        <v>474</v>
      </c>
      <c r="K30" s="57" t="s">
        <v>475</v>
      </c>
      <c r="L30" s="57" t="s">
        <v>335</v>
      </c>
      <c r="M30" s="58" t="s">
        <v>405</v>
      </c>
      <c r="N30" s="58" t="s">
        <v>476</v>
      </c>
      <c r="O30" s="59" t="s">
        <v>477</v>
      </c>
      <c r="P30" s="60" t="s">
        <v>478</v>
      </c>
    </row>
    <row r="31" spans="1:16" ht="12.75" customHeight="1" thickBot="1" x14ac:dyDescent="0.25">
      <c r="A31" s="19" t="str">
        <f t="shared" si="0"/>
        <v>OEJV 0142 </v>
      </c>
      <c r="B31" s="26" t="str">
        <f t="shared" si="1"/>
        <v>II</v>
      </c>
      <c r="C31" s="19">
        <f t="shared" si="2"/>
        <v>55838.627999999997</v>
      </c>
      <c r="D31" s="24" t="str">
        <f t="shared" si="3"/>
        <v>vis</v>
      </c>
      <c r="E31" s="56">
        <f>VLOOKUP(C31,Active!C$21:E$972,3,FALSE)</f>
        <v>46007.499044417884</v>
      </c>
      <c r="F31" s="26" t="s">
        <v>76</v>
      </c>
      <c r="G31" s="24" t="str">
        <f t="shared" si="4"/>
        <v>55838.628</v>
      </c>
      <c r="H31" s="19">
        <f t="shared" si="5"/>
        <v>46007.5</v>
      </c>
      <c r="I31" s="57" t="s">
        <v>479</v>
      </c>
      <c r="J31" s="58" t="s">
        <v>480</v>
      </c>
      <c r="K31" s="57" t="s">
        <v>481</v>
      </c>
      <c r="L31" s="57" t="s">
        <v>146</v>
      </c>
      <c r="M31" s="58" t="s">
        <v>405</v>
      </c>
      <c r="N31" s="58" t="s">
        <v>76</v>
      </c>
      <c r="O31" s="59" t="s">
        <v>326</v>
      </c>
      <c r="P31" s="60" t="s">
        <v>482</v>
      </c>
    </row>
    <row r="32" spans="1:16" ht="12.75" customHeight="1" thickBot="1" x14ac:dyDescent="0.25">
      <c r="A32" s="19" t="str">
        <f t="shared" si="0"/>
        <v>IBVS 6042 </v>
      </c>
      <c r="B32" s="26" t="str">
        <f t="shared" si="1"/>
        <v>I</v>
      </c>
      <c r="C32" s="19">
        <f t="shared" si="2"/>
        <v>56256.943500000001</v>
      </c>
      <c r="D32" s="24" t="str">
        <f t="shared" si="3"/>
        <v>vis</v>
      </c>
      <c r="E32" s="56">
        <f>VLOOKUP(C32,Active!C$21:E$972,3,FALSE)</f>
        <v>46641.998744092081</v>
      </c>
      <c r="F32" s="26" t="s">
        <v>76</v>
      </c>
      <c r="G32" s="24" t="str">
        <f t="shared" si="4"/>
        <v>56256.9435</v>
      </c>
      <c r="H32" s="19">
        <f t="shared" si="5"/>
        <v>46642</v>
      </c>
      <c r="I32" s="57" t="s">
        <v>483</v>
      </c>
      <c r="J32" s="58" t="s">
        <v>484</v>
      </c>
      <c r="K32" s="57" t="s">
        <v>485</v>
      </c>
      <c r="L32" s="57" t="s">
        <v>486</v>
      </c>
      <c r="M32" s="58" t="s">
        <v>405</v>
      </c>
      <c r="N32" s="58" t="s">
        <v>76</v>
      </c>
      <c r="O32" s="59" t="s">
        <v>250</v>
      </c>
      <c r="P32" s="60" t="s">
        <v>487</v>
      </c>
    </row>
    <row r="33" spans="1:16" ht="12.75" customHeight="1" thickBot="1" x14ac:dyDescent="0.25">
      <c r="A33" s="19" t="str">
        <f t="shared" si="0"/>
        <v>BAVM 239 </v>
      </c>
      <c r="B33" s="26" t="str">
        <f t="shared" si="1"/>
        <v>II</v>
      </c>
      <c r="C33" s="19">
        <f t="shared" si="2"/>
        <v>57042.485800000002</v>
      </c>
      <c r="D33" s="24" t="str">
        <f t="shared" si="3"/>
        <v>vis</v>
      </c>
      <c r="E33" s="56">
        <f>VLOOKUP(C33,Active!C$21:E$972,3,FALSE)</f>
        <v>47833.506956031095</v>
      </c>
      <c r="F33" s="26" t="s">
        <v>76</v>
      </c>
      <c r="G33" s="24" t="str">
        <f t="shared" si="4"/>
        <v>57042.4858</v>
      </c>
      <c r="H33" s="19">
        <f t="shared" si="5"/>
        <v>47833.5</v>
      </c>
      <c r="I33" s="57" t="s">
        <v>488</v>
      </c>
      <c r="J33" s="58" t="s">
        <v>489</v>
      </c>
      <c r="K33" s="57" t="s">
        <v>490</v>
      </c>
      <c r="L33" s="57" t="s">
        <v>400</v>
      </c>
      <c r="M33" s="58" t="s">
        <v>405</v>
      </c>
      <c r="N33" s="58" t="s">
        <v>336</v>
      </c>
      <c r="O33" s="59" t="s">
        <v>417</v>
      </c>
      <c r="P33" s="60" t="s">
        <v>491</v>
      </c>
    </row>
    <row r="34" spans="1:16" ht="12.75" customHeight="1" thickBot="1" x14ac:dyDescent="0.25">
      <c r="A34" s="19" t="str">
        <f t="shared" si="0"/>
        <v> MVS 3.199 </v>
      </c>
      <c r="B34" s="26" t="str">
        <f t="shared" si="1"/>
        <v>I</v>
      </c>
      <c r="C34" s="19">
        <f t="shared" si="2"/>
        <v>25506.624</v>
      </c>
      <c r="D34" s="24" t="str">
        <f t="shared" si="3"/>
        <v>vis</v>
      </c>
      <c r="E34" s="56">
        <f>VLOOKUP(C34,Active!C$21:E$972,3,FALSE)</f>
        <v>6.0671880415949838E-3</v>
      </c>
      <c r="F34" s="26" t="s">
        <v>76</v>
      </c>
      <c r="G34" s="24" t="str">
        <f t="shared" si="4"/>
        <v>25506.624</v>
      </c>
      <c r="H34" s="19">
        <f t="shared" si="5"/>
        <v>0</v>
      </c>
      <c r="I34" s="57" t="s">
        <v>80</v>
      </c>
      <c r="J34" s="58" t="s">
        <v>81</v>
      </c>
      <c r="K34" s="57">
        <v>0</v>
      </c>
      <c r="L34" s="57" t="s">
        <v>82</v>
      </c>
      <c r="M34" s="58" t="s">
        <v>83</v>
      </c>
      <c r="N34" s="58"/>
      <c r="O34" s="59" t="s">
        <v>84</v>
      </c>
      <c r="P34" s="59" t="s">
        <v>85</v>
      </c>
    </row>
    <row r="35" spans="1:16" ht="12.75" customHeight="1" thickBot="1" x14ac:dyDescent="0.25">
      <c r="A35" s="19" t="str">
        <f t="shared" si="0"/>
        <v> MVS 3.199 </v>
      </c>
      <c r="B35" s="26" t="str">
        <f t="shared" si="1"/>
        <v>I</v>
      </c>
      <c r="C35" s="19">
        <f t="shared" si="2"/>
        <v>26224.582999999999</v>
      </c>
      <c r="D35" s="24" t="str">
        <f t="shared" si="3"/>
        <v>vis</v>
      </c>
      <c r="E35" s="56">
        <f>VLOOKUP(C35,Active!C$21:E$972,3,FALSE)</f>
        <v>1089.0041317550551</v>
      </c>
      <c r="F35" s="26" t="s">
        <v>76</v>
      </c>
      <c r="G35" s="24" t="str">
        <f t="shared" si="4"/>
        <v>26224.583</v>
      </c>
      <c r="H35" s="19">
        <f t="shared" si="5"/>
        <v>1089</v>
      </c>
      <c r="I35" s="57" t="s">
        <v>86</v>
      </c>
      <c r="J35" s="58" t="s">
        <v>87</v>
      </c>
      <c r="K35" s="57">
        <v>1089</v>
      </c>
      <c r="L35" s="57" t="s">
        <v>88</v>
      </c>
      <c r="M35" s="58" t="s">
        <v>83</v>
      </c>
      <c r="N35" s="58"/>
      <c r="O35" s="59" t="s">
        <v>84</v>
      </c>
      <c r="P35" s="59" t="s">
        <v>85</v>
      </c>
    </row>
    <row r="36" spans="1:16" ht="12.75" customHeight="1" thickBot="1" x14ac:dyDescent="0.25">
      <c r="A36" s="19" t="str">
        <f t="shared" si="0"/>
        <v> MVS 3.199 </v>
      </c>
      <c r="B36" s="26" t="str">
        <f t="shared" si="1"/>
        <v>I</v>
      </c>
      <c r="C36" s="19">
        <f t="shared" si="2"/>
        <v>26743.424999999999</v>
      </c>
      <c r="D36" s="24" t="str">
        <f t="shared" si="3"/>
        <v>vis</v>
      </c>
      <c r="E36" s="56">
        <f>VLOOKUP(C36,Active!C$21:E$972,3,FALSE)</f>
        <v>1875.9821260640335</v>
      </c>
      <c r="F36" s="26" t="s">
        <v>76</v>
      </c>
      <c r="G36" s="24" t="str">
        <f t="shared" si="4"/>
        <v>26743.425</v>
      </c>
      <c r="H36" s="19">
        <f t="shared" si="5"/>
        <v>1876</v>
      </c>
      <c r="I36" s="57" t="s">
        <v>89</v>
      </c>
      <c r="J36" s="58" t="s">
        <v>90</v>
      </c>
      <c r="K36" s="57">
        <v>1876</v>
      </c>
      <c r="L36" s="57" t="s">
        <v>91</v>
      </c>
      <c r="M36" s="58" t="s">
        <v>83</v>
      </c>
      <c r="N36" s="58"/>
      <c r="O36" s="59" t="s">
        <v>84</v>
      </c>
      <c r="P36" s="59" t="s">
        <v>85</v>
      </c>
    </row>
    <row r="37" spans="1:16" ht="12.75" customHeight="1" thickBot="1" x14ac:dyDescent="0.25">
      <c r="A37" s="19" t="str">
        <f t="shared" si="0"/>
        <v> VSS 2.56 </v>
      </c>
      <c r="B37" s="26" t="str">
        <f t="shared" si="1"/>
        <v>I</v>
      </c>
      <c r="C37" s="19">
        <f t="shared" si="2"/>
        <v>28453.629000000001</v>
      </c>
      <c r="D37" s="24" t="str">
        <f t="shared" si="3"/>
        <v>vis</v>
      </c>
      <c r="E37" s="56">
        <f>VLOOKUP(C37,Active!C$21:E$972,3,FALSE)</f>
        <v>4470.0144399075389</v>
      </c>
      <c r="F37" s="26" t="s">
        <v>76</v>
      </c>
      <c r="G37" s="24" t="str">
        <f t="shared" si="4"/>
        <v>28453.629</v>
      </c>
      <c r="H37" s="19">
        <f t="shared" si="5"/>
        <v>4470</v>
      </c>
      <c r="I37" s="57" t="s">
        <v>92</v>
      </c>
      <c r="J37" s="58" t="s">
        <v>93</v>
      </c>
      <c r="K37" s="57">
        <v>4470</v>
      </c>
      <c r="L37" s="57" t="s">
        <v>94</v>
      </c>
      <c r="M37" s="58" t="s">
        <v>83</v>
      </c>
      <c r="N37" s="58"/>
      <c r="O37" s="59" t="s">
        <v>95</v>
      </c>
      <c r="P37" s="59" t="s">
        <v>96</v>
      </c>
    </row>
    <row r="38" spans="1:16" ht="12.75" customHeight="1" thickBot="1" x14ac:dyDescent="0.25">
      <c r="A38" s="19" t="str">
        <f t="shared" si="0"/>
        <v> VSS 2.56 </v>
      </c>
      <c r="B38" s="26" t="str">
        <f t="shared" si="1"/>
        <v>I</v>
      </c>
      <c r="C38" s="19">
        <f t="shared" si="2"/>
        <v>28494.467000000001</v>
      </c>
      <c r="D38" s="24" t="str">
        <f t="shared" si="3"/>
        <v>vis</v>
      </c>
      <c r="E38" s="56">
        <f>VLOOKUP(C38,Active!C$21:E$972,3,FALSE)</f>
        <v>4531.9573962055829</v>
      </c>
      <c r="F38" s="26" t="s">
        <v>76</v>
      </c>
      <c r="G38" s="24" t="str">
        <f t="shared" si="4"/>
        <v>28494.467</v>
      </c>
      <c r="H38" s="19">
        <f t="shared" si="5"/>
        <v>4532</v>
      </c>
      <c r="I38" s="57" t="s">
        <v>97</v>
      </c>
      <c r="J38" s="58" t="s">
        <v>98</v>
      </c>
      <c r="K38" s="57">
        <v>4532</v>
      </c>
      <c r="L38" s="57" t="s">
        <v>99</v>
      </c>
      <c r="M38" s="58" t="s">
        <v>83</v>
      </c>
      <c r="N38" s="58"/>
      <c r="O38" s="59" t="s">
        <v>95</v>
      </c>
      <c r="P38" s="59" t="s">
        <v>96</v>
      </c>
    </row>
    <row r="39" spans="1:16" ht="12.75" customHeight="1" thickBot="1" x14ac:dyDescent="0.25">
      <c r="A39" s="19" t="str">
        <f t="shared" si="0"/>
        <v> VSS 2.56 </v>
      </c>
      <c r="B39" s="26" t="str">
        <f t="shared" si="1"/>
        <v>I</v>
      </c>
      <c r="C39" s="19">
        <f t="shared" si="2"/>
        <v>28547.276000000002</v>
      </c>
      <c r="D39" s="24" t="str">
        <f t="shared" si="3"/>
        <v>vis</v>
      </c>
      <c r="E39" s="56">
        <f>VLOOKUP(C39,Active!C$21:E$972,3,FALSE)</f>
        <v>4612.0579295114139</v>
      </c>
      <c r="F39" s="26" t="s">
        <v>76</v>
      </c>
      <c r="G39" s="24" t="str">
        <f t="shared" si="4"/>
        <v>28547.276</v>
      </c>
      <c r="H39" s="19">
        <f t="shared" si="5"/>
        <v>4612</v>
      </c>
      <c r="I39" s="57" t="s">
        <v>100</v>
      </c>
      <c r="J39" s="58" t="s">
        <v>101</v>
      </c>
      <c r="K39" s="57">
        <v>4612</v>
      </c>
      <c r="L39" s="57" t="s">
        <v>102</v>
      </c>
      <c r="M39" s="58" t="s">
        <v>83</v>
      </c>
      <c r="N39" s="58"/>
      <c r="O39" s="59" t="s">
        <v>95</v>
      </c>
      <c r="P39" s="59" t="s">
        <v>96</v>
      </c>
    </row>
    <row r="40" spans="1:16" ht="12.75" customHeight="1" thickBot="1" x14ac:dyDescent="0.25">
      <c r="A40" s="19" t="str">
        <f t="shared" si="0"/>
        <v> VSS 2.56 </v>
      </c>
      <c r="B40" s="26" t="str">
        <f t="shared" si="1"/>
        <v>I</v>
      </c>
      <c r="C40" s="19">
        <f t="shared" si="2"/>
        <v>28809.597000000002</v>
      </c>
      <c r="D40" s="24" t="str">
        <f t="shared" si="3"/>
        <v>vis</v>
      </c>
      <c r="E40" s="56">
        <f>VLOOKUP(C40,Active!C$21:E$972,3,FALSE)</f>
        <v>5009.9456379951625</v>
      </c>
      <c r="F40" s="26" t="s">
        <v>76</v>
      </c>
      <c r="G40" s="24" t="str">
        <f t="shared" si="4"/>
        <v>28809.597</v>
      </c>
      <c r="H40" s="19">
        <f t="shared" si="5"/>
        <v>5010</v>
      </c>
      <c r="I40" s="57" t="s">
        <v>103</v>
      </c>
      <c r="J40" s="58" t="s">
        <v>104</v>
      </c>
      <c r="K40" s="57">
        <v>5010</v>
      </c>
      <c r="L40" s="57" t="s">
        <v>105</v>
      </c>
      <c r="M40" s="58" t="s">
        <v>83</v>
      </c>
      <c r="N40" s="58"/>
      <c r="O40" s="59" t="s">
        <v>95</v>
      </c>
      <c r="P40" s="59" t="s">
        <v>96</v>
      </c>
    </row>
    <row r="41" spans="1:16" ht="12.75" customHeight="1" thickBot="1" x14ac:dyDescent="0.25">
      <c r="A41" s="19" t="str">
        <f t="shared" si="0"/>
        <v> VSS 2.56 </v>
      </c>
      <c r="B41" s="26" t="str">
        <f t="shared" si="1"/>
        <v>I</v>
      </c>
      <c r="C41" s="19">
        <f t="shared" si="2"/>
        <v>29167.598000000002</v>
      </c>
      <c r="D41" s="24" t="str">
        <f t="shared" si="3"/>
        <v>vis</v>
      </c>
      <c r="E41" s="56">
        <f>VLOOKUP(C41,Active!C$21:E$972,3,FALSE)</f>
        <v>5552.9604844042979</v>
      </c>
      <c r="F41" s="26" t="s">
        <v>76</v>
      </c>
      <c r="G41" s="24" t="str">
        <f t="shared" si="4"/>
        <v>29167.598</v>
      </c>
      <c r="H41" s="19">
        <f t="shared" si="5"/>
        <v>5553</v>
      </c>
      <c r="I41" s="57" t="s">
        <v>106</v>
      </c>
      <c r="J41" s="58" t="s">
        <v>107</v>
      </c>
      <c r="K41" s="57">
        <v>5553</v>
      </c>
      <c r="L41" s="57" t="s">
        <v>108</v>
      </c>
      <c r="M41" s="58" t="s">
        <v>83</v>
      </c>
      <c r="N41" s="58"/>
      <c r="O41" s="59" t="s">
        <v>95</v>
      </c>
      <c r="P41" s="59" t="s">
        <v>96</v>
      </c>
    </row>
    <row r="42" spans="1:16" ht="12.75" customHeight="1" thickBot="1" x14ac:dyDescent="0.25">
      <c r="A42" s="19" t="str">
        <f t="shared" si="0"/>
        <v> VSS 2.56 </v>
      </c>
      <c r="B42" s="26" t="str">
        <f t="shared" si="1"/>
        <v>I</v>
      </c>
      <c r="C42" s="19">
        <f t="shared" si="2"/>
        <v>29229.566999999999</v>
      </c>
      <c r="D42" s="24" t="str">
        <f t="shared" si="3"/>
        <v>vis</v>
      </c>
      <c r="E42" s="56">
        <f>VLOOKUP(C42,Active!C$21:E$972,3,FALSE)</f>
        <v>5646.9548783225446</v>
      </c>
      <c r="F42" s="26" t="s">
        <v>76</v>
      </c>
      <c r="G42" s="24" t="str">
        <f t="shared" si="4"/>
        <v>29229.567</v>
      </c>
      <c r="H42" s="19">
        <f t="shared" si="5"/>
        <v>5647</v>
      </c>
      <c r="I42" s="57" t="s">
        <v>109</v>
      </c>
      <c r="J42" s="58" t="s">
        <v>110</v>
      </c>
      <c r="K42" s="57">
        <v>5647</v>
      </c>
      <c r="L42" s="57" t="s">
        <v>111</v>
      </c>
      <c r="M42" s="58" t="s">
        <v>83</v>
      </c>
      <c r="N42" s="58"/>
      <c r="O42" s="59" t="s">
        <v>95</v>
      </c>
      <c r="P42" s="59" t="s">
        <v>96</v>
      </c>
    </row>
    <row r="43" spans="1:16" ht="12.75" customHeight="1" thickBot="1" x14ac:dyDescent="0.25">
      <c r="A43" s="19" t="str">
        <f t="shared" ref="A43:A74" si="6">P43</f>
        <v> VSS 2.56 </v>
      </c>
      <c r="B43" s="26" t="str">
        <f t="shared" ref="B43:B74" si="7">IF(H43=INT(H43),"I","II")</f>
        <v>I</v>
      </c>
      <c r="C43" s="19">
        <f t="shared" ref="C43:C74" si="8">1*G43</f>
        <v>29231.59</v>
      </c>
      <c r="D43" s="24" t="str">
        <f t="shared" ref="D43:D74" si="9">VLOOKUP(F43,I$1:J$5,2,FALSE)</f>
        <v>vis</v>
      </c>
      <c r="E43" s="56">
        <f>VLOOKUP(C43,Active!C$21:E$972,3,FALSE)</f>
        <v>5650.0233586739569</v>
      </c>
      <c r="F43" s="26" t="s">
        <v>76</v>
      </c>
      <c r="G43" s="24" t="str">
        <f t="shared" ref="G43:G74" si="10">MID(I43,3,LEN(I43)-3)</f>
        <v>29231.590</v>
      </c>
      <c r="H43" s="19">
        <f t="shared" ref="H43:H74" si="11">1*K43</f>
        <v>5650</v>
      </c>
      <c r="I43" s="57" t="s">
        <v>112</v>
      </c>
      <c r="J43" s="58" t="s">
        <v>113</v>
      </c>
      <c r="K43" s="57">
        <v>5650</v>
      </c>
      <c r="L43" s="57" t="s">
        <v>114</v>
      </c>
      <c r="M43" s="58" t="s">
        <v>83</v>
      </c>
      <c r="N43" s="58"/>
      <c r="O43" s="59" t="s">
        <v>95</v>
      </c>
      <c r="P43" s="59" t="s">
        <v>96</v>
      </c>
    </row>
    <row r="44" spans="1:16" ht="12.75" customHeight="1" thickBot="1" x14ac:dyDescent="0.25">
      <c r="A44" s="19" t="str">
        <f t="shared" si="6"/>
        <v> VSS 2.56 </v>
      </c>
      <c r="B44" s="26" t="str">
        <f t="shared" si="7"/>
        <v>I</v>
      </c>
      <c r="C44" s="19">
        <f t="shared" si="8"/>
        <v>29251.35</v>
      </c>
      <c r="D44" s="24" t="str">
        <f t="shared" si="9"/>
        <v>vis</v>
      </c>
      <c r="E44" s="56">
        <f>VLOOKUP(C44,Active!C$21:E$972,3,FALSE)</f>
        <v>5679.9952675933282</v>
      </c>
      <c r="F44" s="26" t="s">
        <v>76</v>
      </c>
      <c r="G44" s="24" t="str">
        <f t="shared" si="10"/>
        <v>29251.350</v>
      </c>
      <c r="H44" s="19">
        <f t="shared" si="11"/>
        <v>5680</v>
      </c>
      <c r="I44" s="57" t="s">
        <v>115</v>
      </c>
      <c r="J44" s="58" t="s">
        <v>116</v>
      </c>
      <c r="K44" s="57">
        <v>5680</v>
      </c>
      <c r="L44" s="57" t="s">
        <v>78</v>
      </c>
      <c r="M44" s="58" t="s">
        <v>83</v>
      </c>
      <c r="N44" s="58"/>
      <c r="O44" s="59" t="s">
        <v>95</v>
      </c>
      <c r="P44" s="59" t="s">
        <v>96</v>
      </c>
    </row>
    <row r="45" spans="1:16" ht="12.75" customHeight="1" thickBot="1" x14ac:dyDescent="0.25">
      <c r="A45" s="19" t="str">
        <f t="shared" si="6"/>
        <v> VSS 2.56 </v>
      </c>
      <c r="B45" s="26" t="str">
        <f t="shared" si="7"/>
        <v>I</v>
      </c>
      <c r="C45" s="19">
        <f t="shared" si="8"/>
        <v>29340.353999999999</v>
      </c>
      <c r="D45" s="24" t="str">
        <f t="shared" si="9"/>
        <v>vis</v>
      </c>
      <c r="E45" s="56">
        <f>VLOOKUP(C45,Active!C$21:E$972,3,FALSE)</f>
        <v>5814.996268679356</v>
      </c>
      <c r="F45" s="26" t="s">
        <v>76</v>
      </c>
      <c r="G45" s="24" t="str">
        <f t="shared" si="10"/>
        <v>29340.354</v>
      </c>
      <c r="H45" s="19">
        <f t="shared" si="11"/>
        <v>5815</v>
      </c>
      <c r="I45" s="57" t="s">
        <v>117</v>
      </c>
      <c r="J45" s="58" t="s">
        <v>118</v>
      </c>
      <c r="K45" s="57">
        <v>5815</v>
      </c>
      <c r="L45" s="57" t="s">
        <v>119</v>
      </c>
      <c r="M45" s="58" t="s">
        <v>83</v>
      </c>
      <c r="N45" s="58"/>
      <c r="O45" s="59" t="s">
        <v>95</v>
      </c>
      <c r="P45" s="59" t="s">
        <v>96</v>
      </c>
    </row>
    <row r="46" spans="1:16" ht="12.75" customHeight="1" thickBot="1" x14ac:dyDescent="0.25">
      <c r="A46" s="19" t="str">
        <f t="shared" si="6"/>
        <v> VSS 2.56 </v>
      </c>
      <c r="B46" s="26" t="str">
        <f t="shared" si="7"/>
        <v>I</v>
      </c>
      <c r="C46" s="19">
        <f t="shared" si="8"/>
        <v>29630.469000000001</v>
      </c>
      <c r="D46" s="24" t="str">
        <f t="shared" si="9"/>
        <v>vis</v>
      </c>
      <c r="E46" s="56">
        <f>VLOOKUP(C46,Active!C$21:E$972,3,FALSE)</f>
        <v>6255.0418332615418</v>
      </c>
      <c r="F46" s="26" t="s">
        <v>76</v>
      </c>
      <c r="G46" s="24" t="str">
        <f t="shared" si="10"/>
        <v>29630.469</v>
      </c>
      <c r="H46" s="19">
        <f t="shared" si="11"/>
        <v>6255</v>
      </c>
      <c r="I46" s="57" t="s">
        <v>120</v>
      </c>
      <c r="J46" s="58" t="s">
        <v>121</v>
      </c>
      <c r="K46" s="57">
        <v>6255</v>
      </c>
      <c r="L46" s="57" t="s">
        <v>122</v>
      </c>
      <c r="M46" s="58" t="s">
        <v>83</v>
      </c>
      <c r="N46" s="58"/>
      <c r="O46" s="59" t="s">
        <v>95</v>
      </c>
      <c r="P46" s="59" t="s">
        <v>96</v>
      </c>
    </row>
    <row r="47" spans="1:16" ht="12.75" customHeight="1" thickBot="1" x14ac:dyDescent="0.25">
      <c r="A47" s="19" t="str">
        <f t="shared" si="6"/>
        <v> VSS 2.56 </v>
      </c>
      <c r="B47" s="26" t="str">
        <f t="shared" si="7"/>
        <v>II</v>
      </c>
      <c r="C47" s="19">
        <f t="shared" si="8"/>
        <v>29641.316999999999</v>
      </c>
      <c r="D47" s="24" t="str">
        <f t="shared" si="9"/>
        <v>vis</v>
      </c>
      <c r="E47" s="56">
        <f>VLOOKUP(C47,Active!C$21:E$972,3,FALSE)</f>
        <v>6271.4960472269922</v>
      </c>
      <c r="F47" s="26" t="s">
        <v>76</v>
      </c>
      <c r="G47" s="24" t="str">
        <f t="shared" si="10"/>
        <v>29641.317</v>
      </c>
      <c r="H47" s="19">
        <f t="shared" si="11"/>
        <v>6271.5</v>
      </c>
      <c r="I47" s="57" t="s">
        <v>123</v>
      </c>
      <c r="J47" s="58" t="s">
        <v>124</v>
      </c>
      <c r="K47" s="57">
        <v>6271.5</v>
      </c>
      <c r="L47" s="57" t="s">
        <v>78</v>
      </c>
      <c r="M47" s="58" t="s">
        <v>83</v>
      </c>
      <c r="N47" s="58"/>
      <c r="O47" s="59" t="s">
        <v>95</v>
      </c>
      <c r="P47" s="59" t="s">
        <v>96</v>
      </c>
    </row>
    <row r="48" spans="1:16" ht="12.75" customHeight="1" thickBot="1" x14ac:dyDescent="0.25">
      <c r="A48" s="19" t="str">
        <f t="shared" si="6"/>
        <v> VSS 2.56 </v>
      </c>
      <c r="B48" s="26" t="str">
        <f t="shared" si="7"/>
        <v>I</v>
      </c>
      <c r="C48" s="19">
        <f t="shared" si="8"/>
        <v>29729.328000000001</v>
      </c>
      <c r="D48" s="24" t="str">
        <f t="shared" si="9"/>
        <v>vis</v>
      </c>
      <c r="E48" s="56">
        <f>VLOOKUP(C48,Active!C$21:E$972,3,FALSE)</f>
        <v>6404.9908688820033</v>
      </c>
      <c r="F48" s="26" t="s">
        <v>76</v>
      </c>
      <c r="G48" s="24" t="str">
        <f t="shared" si="10"/>
        <v>29729.328</v>
      </c>
      <c r="H48" s="19">
        <f t="shared" si="11"/>
        <v>6405</v>
      </c>
      <c r="I48" s="57" t="s">
        <v>125</v>
      </c>
      <c r="J48" s="58" t="s">
        <v>126</v>
      </c>
      <c r="K48" s="57">
        <v>6405</v>
      </c>
      <c r="L48" s="57" t="s">
        <v>127</v>
      </c>
      <c r="M48" s="58" t="s">
        <v>83</v>
      </c>
      <c r="N48" s="58"/>
      <c r="O48" s="59" t="s">
        <v>95</v>
      </c>
      <c r="P48" s="59" t="s">
        <v>96</v>
      </c>
    </row>
    <row r="49" spans="1:16" ht="12.75" customHeight="1" thickBot="1" x14ac:dyDescent="0.25">
      <c r="A49" s="19" t="str">
        <f t="shared" si="6"/>
        <v> VSS 2.56 </v>
      </c>
      <c r="B49" s="26" t="str">
        <f t="shared" si="7"/>
        <v>I</v>
      </c>
      <c r="C49" s="19">
        <f t="shared" si="8"/>
        <v>29943.596000000001</v>
      </c>
      <c r="D49" s="24" t="str">
        <f t="shared" si="9"/>
        <v>vis</v>
      </c>
      <c r="E49" s="56">
        <f>VLOOKUP(C49,Active!C$21:E$972,3,FALSE)</f>
        <v>6729.9919306399097</v>
      </c>
      <c r="F49" s="26" t="s">
        <v>76</v>
      </c>
      <c r="G49" s="24" t="str">
        <f t="shared" si="10"/>
        <v>29943.596</v>
      </c>
      <c r="H49" s="19">
        <f t="shared" si="11"/>
        <v>6730</v>
      </c>
      <c r="I49" s="57" t="s">
        <v>128</v>
      </c>
      <c r="J49" s="58" t="s">
        <v>129</v>
      </c>
      <c r="K49" s="57">
        <v>6730</v>
      </c>
      <c r="L49" s="57" t="s">
        <v>130</v>
      </c>
      <c r="M49" s="58" t="s">
        <v>83</v>
      </c>
      <c r="N49" s="58"/>
      <c r="O49" s="59" t="s">
        <v>95</v>
      </c>
      <c r="P49" s="59" t="s">
        <v>96</v>
      </c>
    </row>
    <row r="50" spans="1:16" ht="12.75" customHeight="1" thickBot="1" x14ac:dyDescent="0.25">
      <c r="A50" s="19" t="str">
        <f t="shared" si="6"/>
        <v> VSS 2.56 </v>
      </c>
      <c r="B50" s="26" t="str">
        <f t="shared" si="7"/>
        <v>I</v>
      </c>
      <c r="C50" s="19">
        <f t="shared" si="8"/>
        <v>29957.471000000001</v>
      </c>
      <c r="D50" s="24" t="str">
        <f t="shared" si="9"/>
        <v>vis</v>
      </c>
      <c r="E50" s="56">
        <f>VLOOKUP(C50,Active!C$21:E$972,3,FALSE)</f>
        <v>6751.0374891549054</v>
      </c>
      <c r="F50" s="26" t="s">
        <v>76</v>
      </c>
      <c r="G50" s="24" t="str">
        <f t="shared" si="10"/>
        <v>29957.471</v>
      </c>
      <c r="H50" s="19">
        <f t="shared" si="11"/>
        <v>6751</v>
      </c>
      <c r="I50" s="57" t="s">
        <v>131</v>
      </c>
      <c r="J50" s="58" t="s">
        <v>132</v>
      </c>
      <c r="K50" s="57">
        <v>6751</v>
      </c>
      <c r="L50" s="57" t="s">
        <v>133</v>
      </c>
      <c r="M50" s="58" t="s">
        <v>83</v>
      </c>
      <c r="N50" s="58"/>
      <c r="O50" s="59" t="s">
        <v>95</v>
      </c>
      <c r="P50" s="59" t="s">
        <v>96</v>
      </c>
    </row>
    <row r="51" spans="1:16" ht="12.75" customHeight="1" thickBot="1" x14ac:dyDescent="0.25">
      <c r="A51" s="19" t="str">
        <f t="shared" si="6"/>
        <v> VSS 2.56 </v>
      </c>
      <c r="B51" s="26" t="str">
        <f t="shared" si="7"/>
        <v>I</v>
      </c>
      <c r="C51" s="19">
        <f t="shared" si="8"/>
        <v>30326.609</v>
      </c>
      <c r="D51" s="24" t="str">
        <f t="shared" si="9"/>
        <v>vis</v>
      </c>
      <c r="E51" s="56">
        <f>VLOOKUP(C51,Active!C$21:E$972,3,FALSE)</f>
        <v>7310.9449038654075</v>
      </c>
      <c r="F51" s="26" t="s">
        <v>76</v>
      </c>
      <c r="G51" s="24" t="str">
        <f t="shared" si="10"/>
        <v>30326.609</v>
      </c>
      <c r="H51" s="19">
        <f t="shared" si="11"/>
        <v>7311</v>
      </c>
      <c r="I51" s="57" t="s">
        <v>134</v>
      </c>
      <c r="J51" s="58" t="s">
        <v>135</v>
      </c>
      <c r="K51" s="57">
        <v>7311</v>
      </c>
      <c r="L51" s="57" t="s">
        <v>105</v>
      </c>
      <c r="M51" s="58" t="s">
        <v>83</v>
      </c>
      <c r="N51" s="58"/>
      <c r="O51" s="59" t="s">
        <v>95</v>
      </c>
      <c r="P51" s="59" t="s">
        <v>96</v>
      </c>
    </row>
    <row r="52" spans="1:16" ht="12.75" customHeight="1" thickBot="1" x14ac:dyDescent="0.25">
      <c r="A52" s="19" t="str">
        <f t="shared" si="6"/>
        <v> VSS 2.56 </v>
      </c>
      <c r="B52" s="26" t="str">
        <f t="shared" si="7"/>
        <v>I</v>
      </c>
      <c r="C52" s="19">
        <f t="shared" si="8"/>
        <v>30375.421999999999</v>
      </c>
      <c r="D52" s="24" t="str">
        <f t="shared" si="9"/>
        <v>vis</v>
      </c>
      <c r="E52" s="56">
        <f>VLOOKUP(C52,Active!C$21:E$972,3,FALSE)</f>
        <v>7384.9843163189153</v>
      </c>
      <c r="F52" s="26" t="s">
        <v>76</v>
      </c>
      <c r="G52" s="24" t="str">
        <f t="shared" si="10"/>
        <v>30375.422</v>
      </c>
      <c r="H52" s="19">
        <f t="shared" si="11"/>
        <v>7385</v>
      </c>
      <c r="I52" s="57" t="s">
        <v>136</v>
      </c>
      <c r="J52" s="58" t="s">
        <v>137</v>
      </c>
      <c r="K52" s="57">
        <v>7385</v>
      </c>
      <c r="L52" s="57" t="s">
        <v>138</v>
      </c>
      <c r="M52" s="58" t="s">
        <v>83</v>
      </c>
      <c r="N52" s="58"/>
      <c r="O52" s="59" t="s">
        <v>95</v>
      </c>
      <c r="P52" s="59" t="s">
        <v>96</v>
      </c>
    </row>
    <row r="53" spans="1:16" ht="12.75" customHeight="1" thickBot="1" x14ac:dyDescent="0.25">
      <c r="A53" s="19" t="str">
        <f t="shared" si="6"/>
        <v> MVS 3.199 </v>
      </c>
      <c r="B53" s="26" t="str">
        <f t="shared" si="7"/>
        <v>I</v>
      </c>
      <c r="C53" s="19">
        <f t="shared" si="8"/>
        <v>30778.27</v>
      </c>
      <c r="D53" s="24" t="str">
        <f t="shared" si="9"/>
        <v>vis</v>
      </c>
      <c r="E53" s="56">
        <f>VLOOKUP(C53,Active!C$21:E$972,3,FALSE)</f>
        <v>7996.0229582395468</v>
      </c>
      <c r="F53" s="26" t="s">
        <v>76</v>
      </c>
      <c r="G53" s="24" t="str">
        <f t="shared" si="10"/>
        <v>30778.270</v>
      </c>
      <c r="H53" s="19">
        <f t="shared" si="11"/>
        <v>7996</v>
      </c>
      <c r="I53" s="57" t="s">
        <v>139</v>
      </c>
      <c r="J53" s="58" t="s">
        <v>140</v>
      </c>
      <c r="K53" s="57">
        <v>7996</v>
      </c>
      <c r="L53" s="57" t="s">
        <v>114</v>
      </c>
      <c r="M53" s="58" t="s">
        <v>83</v>
      </c>
      <c r="N53" s="58"/>
      <c r="O53" s="59" t="s">
        <v>84</v>
      </c>
      <c r="P53" s="59" t="s">
        <v>85</v>
      </c>
    </row>
    <row r="54" spans="1:16" ht="12.75" customHeight="1" thickBot="1" x14ac:dyDescent="0.25">
      <c r="A54" s="19" t="str">
        <f t="shared" si="6"/>
        <v> MVS 3.199 </v>
      </c>
      <c r="B54" s="26" t="str">
        <f t="shared" si="7"/>
        <v>I</v>
      </c>
      <c r="C54" s="19">
        <f t="shared" si="8"/>
        <v>32118.600999999999</v>
      </c>
      <c r="D54" s="24" t="str">
        <f t="shared" si="9"/>
        <v>vis</v>
      </c>
      <c r="E54" s="56">
        <f>VLOOKUP(C54,Active!C$21:E$972,3,FALSE)</f>
        <v>10029.033011570127</v>
      </c>
      <c r="F54" s="26" t="s">
        <v>76</v>
      </c>
      <c r="G54" s="24" t="str">
        <f t="shared" si="10"/>
        <v>32118.601</v>
      </c>
      <c r="H54" s="19">
        <f t="shared" si="11"/>
        <v>10029</v>
      </c>
      <c r="I54" s="57" t="s">
        <v>141</v>
      </c>
      <c r="J54" s="58" t="s">
        <v>142</v>
      </c>
      <c r="K54" s="57">
        <v>10029</v>
      </c>
      <c r="L54" s="57" t="s">
        <v>143</v>
      </c>
      <c r="M54" s="58" t="s">
        <v>83</v>
      </c>
      <c r="N54" s="58"/>
      <c r="O54" s="59" t="s">
        <v>84</v>
      </c>
      <c r="P54" s="59" t="s">
        <v>85</v>
      </c>
    </row>
    <row r="55" spans="1:16" ht="12.75" customHeight="1" thickBot="1" x14ac:dyDescent="0.25">
      <c r="A55" s="19" t="str">
        <f t="shared" si="6"/>
        <v> MVS 3.199 </v>
      </c>
      <c r="B55" s="26" t="str">
        <f t="shared" si="7"/>
        <v>I</v>
      </c>
      <c r="C55" s="19">
        <f t="shared" si="8"/>
        <v>32908.400000000001</v>
      </c>
      <c r="D55" s="24" t="str">
        <f t="shared" si="9"/>
        <v>vis</v>
      </c>
      <c r="E55" s="56">
        <f>VLOOKUP(C55,Active!C$21:E$972,3,FALSE)</f>
        <v>11226.997773341993</v>
      </c>
      <c r="F55" s="26" t="s">
        <v>76</v>
      </c>
      <c r="G55" s="24" t="str">
        <f t="shared" si="10"/>
        <v>32908.400</v>
      </c>
      <c r="H55" s="19">
        <f t="shared" si="11"/>
        <v>11227</v>
      </c>
      <c r="I55" s="57" t="s">
        <v>144</v>
      </c>
      <c r="J55" s="58" t="s">
        <v>145</v>
      </c>
      <c r="K55" s="57">
        <v>11227</v>
      </c>
      <c r="L55" s="57" t="s">
        <v>146</v>
      </c>
      <c r="M55" s="58" t="s">
        <v>83</v>
      </c>
      <c r="N55" s="58"/>
      <c r="O55" s="59" t="s">
        <v>84</v>
      </c>
      <c r="P55" s="59" t="s">
        <v>85</v>
      </c>
    </row>
    <row r="56" spans="1:16" ht="12.75" customHeight="1" thickBot="1" x14ac:dyDescent="0.25">
      <c r="A56" s="19" t="str">
        <f t="shared" si="6"/>
        <v> MVS 3.199 </v>
      </c>
      <c r="B56" s="26" t="str">
        <f t="shared" si="7"/>
        <v>I</v>
      </c>
      <c r="C56" s="19">
        <f t="shared" si="8"/>
        <v>33186.588000000003</v>
      </c>
      <c r="D56" s="24" t="str">
        <f t="shared" si="9"/>
        <v>vis</v>
      </c>
      <c r="E56" s="56">
        <f>VLOOKUP(C56,Active!C$21:E$972,3,FALSE)</f>
        <v>11648.952499984838</v>
      </c>
      <c r="F56" s="26" t="s">
        <v>76</v>
      </c>
      <c r="G56" s="24" t="str">
        <f t="shared" si="10"/>
        <v>33186.588</v>
      </c>
      <c r="H56" s="19">
        <f t="shared" si="11"/>
        <v>11649</v>
      </c>
      <c r="I56" s="57" t="s">
        <v>147</v>
      </c>
      <c r="J56" s="58" t="s">
        <v>148</v>
      </c>
      <c r="K56" s="57">
        <v>11649</v>
      </c>
      <c r="L56" s="57" t="s">
        <v>149</v>
      </c>
      <c r="M56" s="58" t="s">
        <v>83</v>
      </c>
      <c r="N56" s="58"/>
      <c r="O56" s="59" t="s">
        <v>84</v>
      </c>
      <c r="P56" s="59" t="s">
        <v>85</v>
      </c>
    </row>
    <row r="57" spans="1:16" ht="12.75" customHeight="1" thickBot="1" x14ac:dyDescent="0.25">
      <c r="A57" s="19" t="str">
        <f t="shared" si="6"/>
        <v> VSS 2.56 </v>
      </c>
      <c r="B57" s="26" t="str">
        <f t="shared" si="7"/>
        <v>I</v>
      </c>
      <c r="C57" s="19">
        <f t="shared" si="8"/>
        <v>33357.358</v>
      </c>
      <c r="D57" s="24" t="str">
        <f t="shared" si="9"/>
        <v>vis</v>
      </c>
      <c r="E57" s="56">
        <f>VLOOKUP(C57,Active!C$21:E$972,3,FALSE)</f>
        <v>11907.975925397857</v>
      </c>
      <c r="F57" s="26" t="s">
        <v>76</v>
      </c>
      <c r="G57" s="24" t="str">
        <f t="shared" si="10"/>
        <v>33357.358</v>
      </c>
      <c r="H57" s="19">
        <f t="shared" si="11"/>
        <v>11908</v>
      </c>
      <c r="I57" s="57" t="s">
        <v>150</v>
      </c>
      <c r="J57" s="58" t="s">
        <v>151</v>
      </c>
      <c r="K57" s="57">
        <v>11908</v>
      </c>
      <c r="L57" s="57" t="s">
        <v>152</v>
      </c>
      <c r="M57" s="58" t="s">
        <v>83</v>
      </c>
      <c r="N57" s="58"/>
      <c r="O57" s="59" t="s">
        <v>95</v>
      </c>
      <c r="P57" s="59" t="s">
        <v>96</v>
      </c>
    </row>
    <row r="58" spans="1:16" ht="12.75" customHeight="1" thickBot="1" x14ac:dyDescent="0.25">
      <c r="A58" s="19" t="str">
        <f t="shared" si="6"/>
        <v> MVS 3.199 </v>
      </c>
      <c r="B58" s="26" t="str">
        <f t="shared" si="7"/>
        <v>I</v>
      </c>
      <c r="C58" s="19">
        <f t="shared" si="8"/>
        <v>33361.332000000002</v>
      </c>
      <c r="D58" s="24" t="str">
        <f t="shared" si="9"/>
        <v>vis</v>
      </c>
      <c r="E58" s="56">
        <f>VLOOKUP(C58,Active!C$21:E$972,3,FALSE)</f>
        <v>11914.003676715958</v>
      </c>
      <c r="F58" s="26" t="s">
        <v>76</v>
      </c>
      <c r="G58" s="24" t="str">
        <f t="shared" si="10"/>
        <v>33361.332</v>
      </c>
      <c r="H58" s="19">
        <f t="shared" si="11"/>
        <v>11914</v>
      </c>
      <c r="I58" s="57" t="s">
        <v>153</v>
      </c>
      <c r="J58" s="58" t="s">
        <v>154</v>
      </c>
      <c r="K58" s="57">
        <v>11914</v>
      </c>
      <c r="L58" s="57" t="s">
        <v>155</v>
      </c>
      <c r="M58" s="58" t="s">
        <v>83</v>
      </c>
      <c r="N58" s="58"/>
      <c r="O58" s="59" t="s">
        <v>84</v>
      </c>
      <c r="P58" s="59" t="s">
        <v>85</v>
      </c>
    </row>
    <row r="59" spans="1:16" ht="12.75" customHeight="1" thickBot="1" x14ac:dyDescent="0.25">
      <c r="A59" s="19" t="str">
        <f t="shared" si="6"/>
        <v> AC 151.26 </v>
      </c>
      <c r="B59" s="26" t="str">
        <f t="shared" si="7"/>
        <v>II</v>
      </c>
      <c r="C59" s="19">
        <f t="shared" si="8"/>
        <v>33378.15</v>
      </c>
      <c r="D59" s="24" t="str">
        <f t="shared" si="9"/>
        <v>vis</v>
      </c>
      <c r="E59" s="56">
        <f>VLOOKUP(C59,Active!C$21:E$972,3,FALSE)</f>
        <v>11939.513168831645</v>
      </c>
      <c r="F59" s="26" t="s">
        <v>76</v>
      </c>
      <c r="G59" s="24" t="str">
        <f t="shared" si="10"/>
        <v>33378.15</v>
      </c>
      <c r="H59" s="19">
        <f t="shared" si="11"/>
        <v>11939.5</v>
      </c>
      <c r="I59" s="57" t="s">
        <v>156</v>
      </c>
      <c r="J59" s="58" t="s">
        <v>157</v>
      </c>
      <c r="K59" s="57">
        <v>11939.5</v>
      </c>
      <c r="L59" s="57" t="s">
        <v>158</v>
      </c>
      <c r="M59" s="58" t="s">
        <v>83</v>
      </c>
      <c r="N59" s="58"/>
      <c r="O59" s="59" t="s">
        <v>159</v>
      </c>
      <c r="P59" s="59" t="s">
        <v>160</v>
      </c>
    </row>
    <row r="60" spans="1:16" ht="12.75" customHeight="1" thickBot="1" x14ac:dyDescent="0.25">
      <c r="A60" s="19" t="str">
        <f t="shared" si="6"/>
        <v> AC 151.26 </v>
      </c>
      <c r="B60" s="26" t="str">
        <f t="shared" si="7"/>
        <v>I</v>
      </c>
      <c r="C60" s="19">
        <f t="shared" si="8"/>
        <v>33597.32</v>
      </c>
      <c r="D60" s="24" t="str">
        <f t="shared" si="9"/>
        <v>vis</v>
      </c>
      <c r="E60" s="56">
        <f>VLOOKUP(C60,Active!C$21:E$972,3,FALSE)</f>
        <v>12271.94956953301</v>
      </c>
      <c r="F60" s="26" t="s">
        <v>76</v>
      </c>
      <c r="G60" s="24" t="str">
        <f t="shared" si="10"/>
        <v>33597.32</v>
      </c>
      <c r="H60" s="19">
        <f t="shared" si="11"/>
        <v>12272</v>
      </c>
      <c r="I60" s="57" t="s">
        <v>161</v>
      </c>
      <c r="J60" s="58" t="s">
        <v>162</v>
      </c>
      <c r="K60" s="57">
        <v>12272</v>
      </c>
      <c r="L60" s="57" t="s">
        <v>163</v>
      </c>
      <c r="M60" s="58" t="s">
        <v>83</v>
      </c>
      <c r="N60" s="58"/>
      <c r="O60" s="59" t="s">
        <v>159</v>
      </c>
      <c r="P60" s="59" t="s">
        <v>160</v>
      </c>
    </row>
    <row r="61" spans="1:16" ht="12.75" customHeight="1" thickBot="1" x14ac:dyDescent="0.25">
      <c r="A61" s="19" t="str">
        <f t="shared" si="6"/>
        <v> AC 151.26 </v>
      </c>
      <c r="B61" s="26" t="str">
        <f t="shared" si="7"/>
        <v>I</v>
      </c>
      <c r="C61" s="19">
        <f t="shared" si="8"/>
        <v>33630.300000000003</v>
      </c>
      <c r="D61" s="24" t="str">
        <f t="shared" si="9"/>
        <v>vis</v>
      </c>
      <c r="E61" s="56">
        <f>VLOOKUP(C61,Active!C$21:E$972,3,FALSE)</f>
        <v>12321.973534925773</v>
      </c>
      <c r="F61" s="26" t="s">
        <v>76</v>
      </c>
      <c r="G61" s="24" t="str">
        <f t="shared" si="10"/>
        <v>33630.30</v>
      </c>
      <c r="H61" s="19">
        <f t="shared" si="11"/>
        <v>12322</v>
      </c>
      <c r="I61" s="57" t="s">
        <v>164</v>
      </c>
      <c r="J61" s="58" t="s">
        <v>165</v>
      </c>
      <c r="K61" s="57">
        <v>12322</v>
      </c>
      <c r="L61" s="57" t="s">
        <v>166</v>
      </c>
      <c r="M61" s="58" t="s">
        <v>83</v>
      </c>
      <c r="N61" s="58"/>
      <c r="O61" s="59" t="s">
        <v>159</v>
      </c>
      <c r="P61" s="59" t="s">
        <v>160</v>
      </c>
    </row>
    <row r="62" spans="1:16" ht="12.75" customHeight="1" thickBot="1" x14ac:dyDescent="0.25">
      <c r="A62" s="19" t="str">
        <f t="shared" si="6"/>
        <v> AC 151.26 </v>
      </c>
      <c r="B62" s="26" t="str">
        <f t="shared" si="7"/>
        <v>I</v>
      </c>
      <c r="C62" s="19">
        <f t="shared" si="8"/>
        <v>33659.29</v>
      </c>
      <c r="D62" s="24" t="str">
        <f t="shared" si="9"/>
        <v>vis</v>
      </c>
      <c r="E62" s="56">
        <f>VLOOKUP(C62,Active!C$21:E$972,3,FALSE)</f>
        <v>12365.945480248272</v>
      </c>
      <c r="F62" s="26" t="s">
        <v>76</v>
      </c>
      <c r="G62" s="24" t="str">
        <f t="shared" si="10"/>
        <v>33659.29</v>
      </c>
      <c r="H62" s="19">
        <f t="shared" si="11"/>
        <v>12366</v>
      </c>
      <c r="I62" s="57" t="s">
        <v>167</v>
      </c>
      <c r="J62" s="58" t="s">
        <v>168</v>
      </c>
      <c r="K62" s="57">
        <v>12366</v>
      </c>
      <c r="L62" s="57" t="s">
        <v>169</v>
      </c>
      <c r="M62" s="58" t="s">
        <v>83</v>
      </c>
      <c r="N62" s="58"/>
      <c r="O62" s="59" t="s">
        <v>159</v>
      </c>
      <c r="P62" s="59" t="s">
        <v>160</v>
      </c>
    </row>
    <row r="63" spans="1:16" ht="12.75" customHeight="1" thickBot="1" x14ac:dyDescent="0.25">
      <c r="A63" s="19" t="str">
        <f t="shared" si="6"/>
        <v> AC 151.26 </v>
      </c>
      <c r="B63" s="26" t="str">
        <f t="shared" si="7"/>
        <v>II</v>
      </c>
      <c r="C63" s="19">
        <f t="shared" si="8"/>
        <v>34088.15</v>
      </c>
      <c r="D63" s="24" t="str">
        <f t="shared" si="9"/>
        <v>vis</v>
      </c>
      <c r="E63" s="56">
        <f>VLOOKUP(C63,Active!C$21:E$972,3,FALSE)</f>
        <v>13016.439045995357</v>
      </c>
      <c r="F63" s="26" t="s">
        <v>76</v>
      </c>
      <c r="G63" s="24" t="str">
        <f t="shared" si="10"/>
        <v>34088.15</v>
      </c>
      <c r="H63" s="19">
        <f t="shared" si="11"/>
        <v>13016.5</v>
      </c>
      <c r="I63" s="57" t="s">
        <v>170</v>
      </c>
      <c r="J63" s="58" t="s">
        <v>171</v>
      </c>
      <c r="K63" s="57">
        <v>13016.5</v>
      </c>
      <c r="L63" s="57" t="s">
        <v>169</v>
      </c>
      <c r="M63" s="58" t="s">
        <v>83</v>
      </c>
      <c r="N63" s="58"/>
      <c r="O63" s="59" t="s">
        <v>159</v>
      </c>
      <c r="P63" s="59" t="s">
        <v>160</v>
      </c>
    </row>
    <row r="64" spans="1:16" ht="12.75" customHeight="1" thickBot="1" x14ac:dyDescent="0.25">
      <c r="A64" s="19" t="str">
        <f t="shared" si="6"/>
        <v> AC 151.26 </v>
      </c>
      <c r="B64" s="26" t="str">
        <f t="shared" si="7"/>
        <v>I</v>
      </c>
      <c r="C64" s="19">
        <f t="shared" si="8"/>
        <v>34420.120000000003</v>
      </c>
      <c r="D64" s="24" t="str">
        <f t="shared" si="9"/>
        <v>vis</v>
      </c>
      <c r="E64" s="56">
        <f>VLOOKUP(C64,Active!C$21:E$972,3,FALSE)</f>
        <v>13519.970149434846</v>
      </c>
      <c r="F64" s="26" t="s">
        <v>76</v>
      </c>
      <c r="G64" s="24" t="str">
        <f t="shared" si="10"/>
        <v>34420.12</v>
      </c>
      <c r="H64" s="19">
        <f t="shared" si="11"/>
        <v>13520</v>
      </c>
      <c r="I64" s="57" t="s">
        <v>172</v>
      </c>
      <c r="J64" s="58" t="s">
        <v>173</v>
      </c>
      <c r="K64" s="57">
        <v>13520</v>
      </c>
      <c r="L64" s="57" t="s">
        <v>166</v>
      </c>
      <c r="M64" s="58" t="s">
        <v>83</v>
      </c>
      <c r="N64" s="58"/>
      <c r="O64" s="59" t="s">
        <v>159</v>
      </c>
      <c r="P64" s="59" t="s">
        <v>160</v>
      </c>
    </row>
    <row r="65" spans="1:16" ht="12.75" customHeight="1" thickBot="1" x14ac:dyDescent="0.25">
      <c r="A65" s="19" t="str">
        <f t="shared" si="6"/>
        <v> MVS 3.199 </v>
      </c>
      <c r="B65" s="26" t="str">
        <f t="shared" si="7"/>
        <v>I</v>
      </c>
      <c r="C65" s="19">
        <f t="shared" si="8"/>
        <v>34653.544000000002</v>
      </c>
      <c r="D65" s="24" t="str">
        <f t="shared" si="9"/>
        <v>vis</v>
      </c>
      <c r="E65" s="56">
        <f>VLOOKUP(C65,Active!C$21:E$972,3,FALSE)</f>
        <v>13874.026974718032</v>
      </c>
      <c r="F65" s="26" t="s">
        <v>76</v>
      </c>
      <c r="G65" s="24" t="str">
        <f t="shared" si="10"/>
        <v>34653.544</v>
      </c>
      <c r="H65" s="19">
        <f t="shared" si="11"/>
        <v>13874</v>
      </c>
      <c r="I65" s="57" t="s">
        <v>174</v>
      </c>
      <c r="J65" s="58" t="s">
        <v>175</v>
      </c>
      <c r="K65" s="57">
        <v>13874</v>
      </c>
      <c r="L65" s="57" t="s">
        <v>176</v>
      </c>
      <c r="M65" s="58" t="s">
        <v>83</v>
      </c>
      <c r="N65" s="58"/>
      <c r="O65" s="59" t="s">
        <v>84</v>
      </c>
      <c r="P65" s="59" t="s">
        <v>85</v>
      </c>
    </row>
    <row r="66" spans="1:16" ht="12.75" customHeight="1" thickBot="1" x14ac:dyDescent="0.25">
      <c r="A66" s="19" t="str">
        <f t="shared" si="6"/>
        <v> MVS 3.199 </v>
      </c>
      <c r="B66" s="26" t="str">
        <f t="shared" si="7"/>
        <v>I</v>
      </c>
      <c r="C66" s="19">
        <f t="shared" si="8"/>
        <v>35135.410000000003</v>
      </c>
      <c r="D66" s="24" t="str">
        <f t="shared" si="9"/>
        <v>vis</v>
      </c>
      <c r="E66" s="56">
        <f>VLOOKUP(C66,Active!C$21:E$972,3,FALSE)</f>
        <v>14604.919882781935</v>
      </c>
      <c r="F66" s="26" t="s">
        <v>76</v>
      </c>
      <c r="G66" s="24" t="str">
        <f t="shared" si="10"/>
        <v>35135.410</v>
      </c>
      <c r="H66" s="19">
        <f t="shared" si="11"/>
        <v>14605</v>
      </c>
      <c r="I66" s="57" t="s">
        <v>177</v>
      </c>
      <c r="J66" s="58" t="s">
        <v>178</v>
      </c>
      <c r="K66" s="57">
        <v>14605</v>
      </c>
      <c r="L66" s="57" t="s">
        <v>179</v>
      </c>
      <c r="M66" s="58" t="s">
        <v>83</v>
      </c>
      <c r="N66" s="58"/>
      <c r="O66" s="59" t="s">
        <v>84</v>
      </c>
      <c r="P66" s="59" t="s">
        <v>85</v>
      </c>
    </row>
    <row r="67" spans="1:16" ht="12.75" customHeight="1" thickBot="1" x14ac:dyDescent="0.25">
      <c r="A67" s="19" t="str">
        <f t="shared" si="6"/>
        <v> MVS 3.199 </v>
      </c>
      <c r="B67" s="26" t="str">
        <f t="shared" si="7"/>
        <v>I</v>
      </c>
      <c r="C67" s="19">
        <f t="shared" si="8"/>
        <v>35164.446000000004</v>
      </c>
      <c r="D67" s="24" t="str">
        <f t="shared" si="9"/>
        <v>vis</v>
      </c>
      <c r="E67" s="56">
        <f>VLOOKUP(C67,Active!C$21:E$972,3,FALSE)</f>
        <v>14648.961600766899</v>
      </c>
      <c r="F67" s="26" t="s">
        <v>76</v>
      </c>
      <c r="G67" s="24" t="str">
        <f t="shared" si="10"/>
        <v>35164.446</v>
      </c>
      <c r="H67" s="19">
        <f t="shared" si="11"/>
        <v>14649</v>
      </c>
      <c r="I67" s="57" t="s">
        <v>180</v>
      </c>
      <c r="J67" s="58" t="s">
        <v>181</v>
      </c>
      <c r="K67" s="57">
        <v>14649</v>
      </c>
      <c r="L67" s="57" t="s">
        <v>182</v>
      </c>
      <c r="M67" s="58" t="s">
        <v>83</v>
      </c>
      <c r="N67" s="58"/>
      <c r="O67" s="59" t="s">
        <v>84</v>
      </c>
      <c r="P67" s="59" t="s">
        <v>85</v>
      </c>
    </row>
    <row r="68" spans="1:16" ht="12.75" customHeight="1" thickBot="1" x14ac:dyDescent="0.25">
      <c r="A68" s="19" t="str">
        <f t="shared" si="6"/>
        <v> MVS 3.199 </v>
      </c>
      <c r="B68" s="26" t="str">
        <f t="shared" si="7"/>
        <v>I</v>
      </c>
      <c r="C68" s="19">
        <f t="shared" si="8"/>
        <v>35892.339</v>
      </c>
      <c r="D68" s="24" t="str">
        <f t="shared" si="9"/>
        <v>vis</v>
      </c>
      <c r="E68" s="56">
        <f>VLOOKUP(C68,Active!C$21:E$972,3,FALSE)</f>
        <v>15753.02752683214</v>
      </c>
      <c r="F68" s="26" t="s">
        <v>76</v>
      </c>
      <c r="G68" s="24" t="str">
        <f t="shared" si="10"/>
        <v>35892.339</v>
      </c>
      <c r="H68" s="19">
        <f t="shared" si="11"/>
        <v>15753</v>
      </c>
      <c r="I68" s="57" t="s">
        <v>183</v>
      </c>
      <c r="J68" s="58" t="s">
        <v>184</v>
      </c>
      <c r="K68" s="57">
        <v>15753</v>
      </c>
      <c r="L68" s="57" t="s">
        <v>176</v>
      </c>
      <c r="M68" s="58" t="s">
        <v>83</v>
      </c>
      <c r="N68" s="58"/>
      <c r="O68" s="59" t="s">
        <v>84</v>
      </c>
      <c r="P68" s="59" t="s">
        <v>85</v>
      </c>
    </row>
    <row r="69" spans="1:16" ht="12.75" customHeight="1" thickBot="1" x14ac:dyDescent="0.25">
      <c r="A69" s="19" t="str">
        <f t="shared" si="6"/>
        <v> MVS 3.199 </v>
      </c>
      <c r="B69" s="26" t="str">
        <f t="shared" si="7"/>
        <v>I</v>
      </c>
      <c r="C69" s="19">
        <f t="shared" si="8"/>
        <v>35921.351999999999</v>
      </c>
      <c r="D69" s="24" t="str">
        <f t="shared" si="9"/>
        <v>vis</v>
      </c>
      <c r="E69" s="56">
        <f>VLOOKUP(C69,Active!C$21:E$972,3,FALSE)</f>
        <v>15797.034358485873</v>
      </c>
      <c r="F69" s="26" t="s">
        <v>76</v>
      </c>
      <c r="G69" s="24" t="str">
        <f t="shared" si="10"/>
        <v>35921.352</v>
      </c>
      <c r="H69" s="19">
        <f t="shared" si="11"/>
        <v>15797</v>
      </c>
      <c r="I69" s="57" t="s">
        <v>185</v>
      </c>
      <c r="J69" s="58" t="s">
        <v>186</v>
      </c>
      <c r="K69" s="57">
        <v>15797</v>
      </c>
      <c r="L69" s="57" t="s">
        <v>187</v>
      </c>
      <c r="M69" s="58" t="s">
        <v>83</v>
      </c>
      <c r="N69" s="58"/>
      <c r="O69" s="59" t="s">
        <v>84</v>
      </c>
      <c r="P69" s="59" t="s">
        <v>85</v>
      </c>
    </row>
    <row r="70" spans="1:16" ht="12.75" customHeight="1" thickBot="1" x14ac:dyDescent="0.25">
      <c r="A70" s="19" t="str">
        <f t="shared" si="6"/>
        <v> MVS 3.199 </v>
      </c>
      <c r="B70" s="26" t="str">
        <f t="shared" si="7"/>
        <v>I</v>
      </c>
      <c r="C70" s="19">
        <f t="shared" si="8"/>
        <v>36604.322</v>
      </c>
      <c r="D70" s="24" t="str">
        <f t="shared" si="9"/>
        <v>vis</v>
      </c>
      <c r="E70" s="56">
        <f>VLOOKUP(C70,Active!C$21:E$972,3,FALSE)</f>
        <v>16832.96121246686</v>
      </c>
      <c r="F70" s="26" t="s">
        <v>76</v>
      </c>
      <c r="G70" s="24" t="str">
        <f t="shared" si="10"/>
        <v>36604.322</v>
      </c>
      <c r="H70" s="19">
        <f t="shared" si="11"/>
        <v>16833</v>
      </c>
      <c r="I70" s="57" t="s">
        <v>188</v>
      </c>
      <c r="J70" s="58" t="s">
        <v>189</v>
      </c>
      <c r="K70" s="57">
        <v>16833</v>
      </c>
      <c r="L70" s="57" t="s">
        <v>108</v>
      </c>
      <c r="M70" s="58" t="s">
        <v>83</v>
      </c>
      <c r="N70" s="58"/>
      <c r="O70" s="59" t="s">
        <v>84</v>
      </c>
      <c r="P70" s="59" t="s">
        <v>85</v>
      </c>
    </row>
    <row r="71" spans="1:16" ht="12.75" customHeight="1" thickBot="1" x14ac:dyDescent="0.25">
      <c r="A71" s="19" t="str">
        <f t="shared" si="6"/>
        <v> MVS 3.199 </v>
      </c>
      <c r="B71" s="26" t="str">
        <f t="shared" si="7"/>
        <v>I</v>
      </c>
      <c r="C71" s="19">
        <f t="shared" si="8"/>
        <v>36608.28</v>
      </c>
      <c r="D71" s="24" t="str">
        <f t="shared" si="9"/>
        <v>vis</v>
      </c>
      <c r="E71" s="56">
        <f>VLOOKUP(C71,Active!C$21:E$972,3,FALSE)</f>
        <v>16838.964695032795</v>
      </c>
      <c r="F71" s="26" t="s">
        <v>76</v>
      </c>
      <c r="G71" s="24" t="str">
        <f t="shared" si="10"/>
        <v>36608.280</v>
      </c>
      <c r="H71" s="19">
        <f t="shared" si="11"/>
        <v>16839</v>
      </c>
      <c r="I71" s="57" t="s">
        <v>190</v>
      </c>
      <c r="J71" s="58" t="s">
        <v>191</v>
      </c>
      <c r="K71" s="57">
        <v>16839</v>
      </c>
      <c r="L71" s="57" t="s">
        <v>192</v>
      </c>
      <c r="M71" s="58" t="s">
        <v>79</v>
      </c>
      <c r="N71" s="58"/>
      <c r="O71" s="59" t="s">
        <v>84</v>
      </c>
      <c r="P71" s="59" t="s">
        <v>85</v>
      </c>
    </row>
    <row r="72" spans="1:16" ht="12.75" customHeight="1" thickBot="1" x14ac:dyDescent="0.25">
      <c r="A72" s="19" t="str">
        <f t="shared" si="6"/>
        <v> HABZ 98 </v>
      </c>
      <c r="B72" s="26" t="str">
        <f t="shared" si="7"/>
        <v>I</v>
      </c>
      <c r="C72" s="19">
        <f t="shared" si="8"/>
        <v>36896.411999999997</v>
      </c>
      <c r="D72" s="24" t="str">
        <f t="shared" si="9"/>
        <v>vis</v>
      </c>
      <c r="E72" s="56">
        <f>VLOOKUP(C72,Active!C$21:E$972,3,FALSE)</f>
        <v>17276.002451143966</v>
      </c>
      <c r="F72" s="26" t="s">
        <v>76</v>
      </c>
      <c r="G72" s="24" t="str">
        <f t="shared" si="10"/>
        <v>36896.412</v>
      </c>
      <c r="H72" s="19">
        <f t="shared" si="11"/>
        <v>17276</v>
      </c>
      <c r="I72" s="57" t="s">
        <v>193</v>
      </c>
      <c r="J72" s="58" t="s">
        <v>194</v>
      </c>
      <c r="K72" s="57">
        <v>17276</v>
      </c>
      <c r="L72" s="57" t="s">
        <v>155</v>
      </c>
      <c r="M72" s="58" t="s">
        <v>83</v>
      </c>
      <c r="N72" s="58"/>
      <c r="O72" s="59" t="s">
        <v>195</v>
      </c>
      <c r="P72" s="59" t="s">
        <v>196</v>
      </c>
    </row>
    <row r="73" spans="1:16" ht="12.75" customHeight="1" thickBot="1" x14ac:dyDescent="0.25">
      <c r="A73" s="19" t="str">
        <f t="shared" si="6"/>
        <v> MVS 644 </v>
      </c>
      <c r="B73" s="26" t="str">
        <f t="shared" si="7"/>
        <v>I</v>
      </c>
      <c r="C73" s="19">
        <f t="shared" si="8"/>
        <v>37312.417999999998</v>
      </c>
      <c r="D73" s="24" t="str">
        <f t="shared" si="9"/>
        <v>vis</v>
      </c>
      <c r="E73" s="56">
        <f>VLOOKUP(C73,Active!C$21:E$972,3,FALSE)</f>
        <v>17906.999108123357</v>
      </c>
      <c r="F73" s="26" t="s">
        <v>76</v>
      </c>
      <c r="G73" s="24" t="str">
        <f t="shared" si="10"/>
        <v>37312.418</v>
      </c>
      <c r="H73" s="19">
        <f t="shared" si="11"/>
        <v>17907</v>
      </c>
      <c r="I73" s="57" t="s">
        <v>197</v>
      </c>
      <c r="J73" s="58" t="s">
        <v>198</v>
      </c>
      <c r="K73" s="57">
        <v>17907</v>
      </c>
      <c r="L73" s="57" t="s">
        <v>146</v>
      </c>
      <c r="M73" s="58" t="s">
        <v>83</v>
      </c>
      <c r="N73" s="58"/>
      <c r="O73" s="59" t="s">
        <v>199</v>
      </c>
      <c r="P73" s="59" t="s">
        <v>200</v>
      </c>
    </row>
    <row r="74" spans="1:16" ht="12.75" customHeight="1" thickBot="1" x14ac:dyDescent="0.25">
      <c r="A74" s="19" t="str">
        <f t="shared" si="6"/>
        <v> HABZ 98 </v>
      </c>
      <c r="B74" s="26" t="str">
        <f t="shared" si="7"/>
        <v>I</v>
      </c>
      <c r="C74" s="19">
        <f t="shared" si="8"/>
        <v>37345.368999999999</v>
      </c>
      <c r="D74" s="24" t="str">
        <f t="shared" si="9"/>
        <v>vis</v>
      </c>
      <c r="E74" s="56">
        <f>VLOOKUP(C74,Active!C$21:E$972,3,FALSE)</f>
        <v>17956.979086402825</v>
      </c>
      <c r="F74" s="26" t="s">
        <v>76</v>
      </c>
      <c r="G74" s="24" t="str">
        <f t="shared" si="10"/>
        <v>37345.369</v>
      </c>
      <c r="H74" s="19">
        <f t="shared" si="11"/>
        <v>17957</v>
      </c>
      <c r="I74" s="57" t="s">
        <v>201</v>
      </c>
      <c r="J74" s="58" t="s">
        <v>202</v>
      </c>
      <c r="K74" s="57">
        <v>17957</v>
      </c>
      <c r="L74" s="57" t="s">
        <v>203</v>
      </c>
      <c r="M74" s="58" t="s">
        <v>83</v>
      </c>
      <c r="N74" s="58"/>
      <c r="O74" s="59" t="s">
        <v>195</v>
      </c>
      <c r="P74" s="59" t="s">
        <v>196</v>
      </c>
    </row>
    <row r="75" spans="1:16" ht="12.75" customHeight="1" thickBot="1" x14ac:dyDescent="0.25">
      <c r="A75" s="19" t="str">
        <f t="shared" ref="A75:A106" si="12">P75</f>
        <v> HABZ 98 </v>
      </c>
      <c r="B75" s="26" t="str">
        <f t="shared" ref="B75:B106" si="13">IF(H75=INT(H75),"I","II")</f>
        <v>I</v>
      </c>
      <c r="C75" s="19">
        <f t="shared" ref="C75:C106" si="14">1*G75</f>
        <v>37349.360000000001</v>
      </c>
      <c r="D75" s="24" t="str">
        <f t="shared" ref="D75:D106" si="15">VLOOKUP(F75,I$1:J$5,2,FALSE)</f>
        <v>vis</v>
      </c>
      <c r="E75" s="56">
        <f>VLOOKUP(C75,Active!C$21:E$972,3,FALSE)</f>
        <v>17963.032623270097</v>
      </c>
      <c r="F75" s="26" t="s">
        <v>76</v>
      </c>
      <c r="G75" s="24" t="str">
        <f t="shared" ref="G75:G106" si="16">MID(I75,3,LEN(I75)-3)</f>
        <v>37349.360</v>
      </c>
      <c r="H75" s="19">
        <f t="shared" ref="H75:H106" si="17">1*K75</f>
        <v>17963</v>
      </c>
      <c r="I75" s="57" t="s">
        <v>204</v>
      </c>
      <c r="J75" s="58" t="s">
        <v>205</v>
      </c>
      <c r="K75" s="57">
        <v>17963</v>
      </c>
      <c r="L75" s="57" t="s">
        <v>143</v>
      </c>
      <c r="M75" s="58" t="s">
        <v>83</v>
      </c>
      <c r="N75" s="58"/>
      <c r="O75" s="59" t="s">
        <v>195</v>
      </c>
      <c r="P75" s="59" t="s">
        <v>196</v>
      </c>
    </row>
    <row r="76" spans="1:16" ht="12.75" customHeight="1" thickBot="1" x14ac:dyDescent="0.25">
      <c r="A76" s="19" t="str">
        <f t="shared" si="12"/>
        <v> MVS 3.199 </v>
      </c>
      <c r="B76" s="26" t="str">
        <f t="shared" si="13"/>
        <v>I</v>
      </c>
      <c r="C76" s="19">
        <f t="shared" si="14"/>
        <v>37917.624000000003</v>
      </c>
      <c r="D76" s="24" t="str">
        <f t="shared" si="15"/>
        <v>vis</v>
      </c>
      <c r="E76" s="56">
        <f>VLOOKUP(C76,Active!C$21:E$972,3,FALSE)</f>
        <v>18824.973759411732</v>
      </c>
      <c r="F76" s="26" t="s">
        <v>76</v>
      </c>
      <c r="G76" s="24" t="str">
        <f t="shared" si="16"/>
        <v>37917.624</v>
      </c>
      <c r="H76" s="19">
        <f t="shared" si="17"/>
        <v>18825</v>
      </c>
      <c r="I76" s="57" t="s">
        <v>206</v>
      </c>
      <c r="J76" s="58" t="s">
        <v>207</v>
      </c>
      <c r="K76" s="57">
        <v>18825</v>
      </c>
      <c r="L76" s="57" t="s">
        <v>208</v>
      </c>
      <c r="M76" s="58" t="s">
        <v>83</v>
      </c>
      <c r="N76" s="58"/>
      <c r="O76" s="59" t="s">
        <v>84</v>
      </c>
      <c r="P76" s="59" t="s">
        <v>85</v>
      </c>
    </row>
    <row r="77" spans="1:16" ht="12.75" customHeight="1" thickBot="1" x14ac:dyDescent="0.25">
      <c r="A77" s="19" t="str">
        <f t="shared" si="12"/>
        <v> HABZ 98 </v>
      </c>
      <c r="B77" s="26" t="str">
        <f t="shared" si="13"/>
        <v>I</v>
      </c>
      <c r="C77" s="19">
        <f t="shared" si="14"/>
        <v>38088.396999999997</v>
      </c>
      <c r="D77" s="24" t="str">
        <f t="shared" si="15"/>
        <v>vis</v>
      </c>
      <c r="E77" s="56">
        <f>VLOOKUP(C77,Active!C$21:E$972,3,FALSE)</f>
        <v>19084.001735215777</v>
      </c>
      <c r="F77" s="26" t="s">
        <v>76</v>
      </c>
      <c r="G77" s="24" t="str">
        <f t="shared" si="16"/>
        <v>38088.397</v>
      </c>
      <c r="H77" s="19">
        <f t="shared" si="17"/>
        <v>19084</v>
      </c>
      <c r="I77" s="57" t="s">
        <v>209</v>
      </c>
      <c r="J77" s="58" t="s">
        <v>210</v>
      </c>
      <c r="K77" s="57">
        <v>19084</v>
      </c>
      <c r="L77" s="57" t="s">
        <v>211</v>
      </c>
      <c r="M77" s="58" t="s">
        <v>83</v>
      </c>
      <c r="N77" s="58"/>
      <c r="O77" s="59" t="s">
        <v>195</v>
      </c>
      <c r="P77" s="59" t="s">
        <v>196</v>
      </c>
    </row>
    <row r="78" spans="1:16" ht="12.75" customHeight="1" thickBot="1" x14ac:dyDescent="0.25">
      <c r="A78" s="19" t="str">
        <f t="shared" si="12"/>
        <v> MVS 3.199 </v>
      </c>
      <c r="B78" s="26" t="str">
        <f t="shared" si="13"/>
        <v>I</v>
      </c>
      <c r="C78" s="19">
        <f t="shared" si="14"/>
        <v>38372.525999999998</v>
      </c>
      <c r="D78" s="24" t="str">
        <f t="shared" si="15"/>
        <v>vis</v>
      </c>
      <c r="E78" s="56">
        <f>VLOOKUP(C78,Active!C$21:E$972,3,FALSE)</f>
        <v>19514.967752895565</v>
      </c>
      <c r="F78" s="26" t="s">
        <v>76</v>
      </c>
      <c r="G78" s="24" t="str">
        <f t="shared" si="16"/>
        <v>38372.526</v>
      </c>
      <c r="H78" s="19">
        <f t="shared" si="17"/>
        <v>19515</v>
      </c>
      <c r="I78" s="57" t="s">
        <v>212</v>
      </c>
      <c r="J78" s="58" t="s">
        <v>213</v>
      </c>
      <c r="K78" s="57">
        <v>19515</v>
      </c>
      <c r="L78" s="57" t="s">
        <v>214</v>
      </c>
      <c r="M78" s="58" t="s">
        <v>83</v>
      </c>
      <c r="N78" s="58"/>
      <c r="O78" s="59" t="s">
        <v>84</v>
      </c>
      <c r="P78" s="59" t="s">
        <v>85</v>
      </c>
    </row>
    <row r="79" spans="1:16" ht="12.75" customHeight="1" thickBot="1" x14ac:dyDescent="0.25">
      <c r="A79" s="19" t="str">
        <f t="shared" si="12"/>
        <v> MVS 3.199 </v>
      </c>
      <c r="B79" s="26" t="str">
        <f t="shared" si="13"/>
        <v>I</v>
      </c>
      <c r="C79" s="19">
        <f t="shared" si="14"/>
        <v>38411.457999999999</v>
      </c>
      <c r="D79" s="24" t="str">
        <f t="shared" si="15"/>
        <v>vis</v>
      </c>
      <c r="E79" s="56">
        <f>VLOOKUP(C79,Active!C$21:E$972,3,FALSE)</f>
        <v>19574.019694092378</v>
      </c>
      <c r="F79" s="26" t="s">
        <v>76</v>
      </c>
      <c r="G79" s="24" t="str">
        <f t="shared" si="16"/>
        <v>38411.458</v>
      </c>
      <c r="H79" s="19">
        <f t="shared" si="17"/>
        <v>19574</v>
      </c>
      <c r="I79" s="57" t="s">
        <v>215</v>
      </c>
      <c r="J79" s="58" t="s">
        <v>216</v>
      </c>
      <c r="K79" s="57">
        <v>19574</v>
      </c>
      <c r="L79" s="57" t="s">
        <v>217</v>
      </c>
      <c r="M79" s="58" t="s">
        <v>83</v>
      </c>
      <c r="N79" s="58"/>
      <c r="O79" s="59" t="s">
        <v>84</v>
      </c>
      <c r="P79" s="59" t="s">
        <v>85</v>
      </c>
    </row>
    <row r="80" spans="1:16" ht="12.75" customHeight="1" thickBot="1" x14ac:dyDescent="0.25">
      <c r="A80" s="19" t="str">
        <f t="shared" si="12"/>
        <v> HABZ 98 </v>
      </c>
      <c r="B80" s="26" t="str">
        <f t="shared" si="13"/>
        <v>I</v>
      </c>
      <c r="C80" s="19">
        <f t="shared" si="14"/>
        <v>38440.457999999999</v>
      </c>
      <c r="D80" s="24" t="str">
        <f t="shared" si="15"/>
        <v>vis</v>
      </c>
      <c r="E80" s="56">
        <f>VLOOKUP(C80,Active!C$21:E$972,3,FALSE)</f>
        <v>19618.00680738498</v>
      </c>
      <c r="F80" s="26" t="s">
        <v>76</v>
      </c>
      <c r="G80" s="24" t="str">
        <f t="shared" si="16"/>
        <v>38440.458</v>
      </c>
      <c r="H80" s="19">
        <f t="shared" si="17"/>
        <v>19618</v>
      </c>
      <c r="I80" s="57" t="s">
        <v>218</v>
      </c>
      <c r="J80" s="58" t="s">
        <v>219</v>
      </c>
      <c r="K80" s="57">
        <v>19618</v>
      </c>
      <c r="L80" s="57" t="s">
        <v>82</v>
      </c>
      <c r="M80" s="58" t="s">
        <v>83</v>
      </c>
      <c r="N80" s="58"/>
      <c r="O80" s="59" t="s">
        <v>195</v>
      </c>
      <c r="P80" s="59" t="s">
        <v>196</v>
      </c>
    </row>
    <row r="81" spans="1:16" ht="12.75" customHeight="1" thickBot="1" x14ac:dyDescent="0.25">
      <c r="A81" s="19" t="str">
        <f t="shared" si="12"/>
        <v> MVS 3.199 </v>
      </c>
      <c r="B81" s="26" t="str">
        <f t="shared" si="13"/>
        <v>I</v>
      </c>
      <c r="C81" s="19">
        <f t="shared" si="14"/>
        <v>38670.58</v>
      </c>
      <c r="D81" s="24" t="str">
        <f t="shared" si="15"/>
        <v>vis</v>
      </c>
      <c r="E81" s="56">
        <f>VLOOKUP(C81,Active!C$21:E$972,3,FALSE)</f>
        <v>19967.055168940857</v>
      </c>
      <c r="F81" s="26" t="s">
        <v>76</v>
      </c>
      <c r="G81" s="24" t="str">
        <f t="shared" si="16"/>
        <v>38670.580</v>
      </c>
      <c r="H81" s="19">
        <f t="shared" si="17"/>
        <v>19967</v>
      </c>
      <c r="I81" s="57" t="s">
        <v>220</v>
      </c>
      <c r="J81" s="58" t="s">
        <v>221</v>
      </c>
      <c r="K81" s="57">
        <v>19967</v>
      </c>
      <c r="L81" s="57" t="s">
        <v>222</v>
      </c>
      <c r="M81" s="58" t="s">
        <v>83</v>
      </c>
      <c r="N81" s="58"/>
      <c r="O81" s="59" t="s">
        <v>84</v>
      </c>
      <c r="P81" s="59" t="s">
        <v>85</v>
      </c>
    </row>
    <row r="82" spans="1:16" ht="12.75" customHeight="1" thickBot="1" x14ac:dyDescent="0.25">
      <c r="A82" s="19" t="str">
        <f t="shared" si="12"/>
        <v> MVS 3.199 </v>
      </c>
      <c r="B82" s="26" t="str">
        <f t="shared" si="13"/>
        <v>I</v>
      </c>
      <c r="C82" s="19">
        <f t="shared" si="14"/>
        <v>39024.546999999999</v>
      </c>
      <c r="D82" s="24" t="str">
        <f t="shared" si="15"/>
        <v>vis</v>
      </c>
      <c r="E82" s="56">
        <f>VLOOKUP(C82,Active!C$21:E$972,3,FALSE)</f>
        <v>20503.951256211283</v>
      </c>
      <c r="F82" s="26" t="s">
        <v>76</v>
      </c>
      <c r="G82" s="24" t="str">
        <f t="shared" si="16"/>
        <v>39024.547</v>
      </c>
      <c r="H82" s="19">
        <f t="shared" si="17"/>
        <v>20504</v>
      </c>
      <c r="I82" s="57" t="s">
        <v>223</v>
      </c>
      <c r="J82" s="58" t="s">
        <v>224</v>
      </c>
      <c r="K82" s="57">
        <v>20504</v>
      </c>
      <c r="L82" s="57" t="s">
        <v>225</v>
      </c>
      <c r="M82" s="58" t="s">
        <v>83</v>
      </c>
      <c r="N82" s="58"/>
      <c r="O82" s="59" t="s">
        <v>84</v>
      </c>
      <c r="P82" s="59" t="s">
        <v>85</v>
      </c>
    </row>
    <row r="83" spans="1:16" ht="12.75" customHeight="1" thickBot="1" x14ac:dyDescent="0.25">
      <c r="A83" s="19" t="str">
        <f t="shared" si="12"/>
        <v> MVS 3.199 </v>
      </c>
      <c r="B83" s="26" t="str">
        <f t="shared" si="13"/>
        <v>I</v>
      </c>
      <c r="C83" s="19">
        <f t="shared" si="14"/>
        <v>39055.555999999997</v>
      </c>
      <c r="D83" s="24" t="str">
        <f t="shared" si="15"/>
        <v>vis</v>
      </c>
      <c r="E83" s="56">
        <f>VLOOKUP(C83,Active!C$21:E$972,3,FALSE)</f>
        <v>20550.985614697154</v>
      </c>
      <c r="F83" s="26" t="s">
        <v>76</v>
      </c>
      <c r="G83" s="24" t="str">
        <f t="shared" si="16"/>
        <v>39055.556</v>
      </c>
      <c r="H83" s="19">
        <f t="shared" si="17"/>
        <v>20551</v>
      </c>
      <c r="I83" s="57" t="s">
        <v>226</v>
      </c>
      <c r="J83" s="58" t="s">
        <v>227</v>
      </c>
      <c r="K83" s="57">
        <v>20551</v>
      </c>
      <c r="L83" s="57" t="s">
        <v>228</v>
      </c>
      <c r="M83" s="58" t="s">
        <v>83</v>
      </c>
      <c r="N83" s="58"/>
      <c r="O83" s="59" t="s">
        <v>84</v>
      </c>
      <c r="P83" s="59" t="s">
        <v>85</v>
      </c>
    </row>
    <row r="84" spans="1:16" ht="12.75" customHeight="1" thickBot="1" x14ac:dyDescent="0.25">
      <c r="A84" s="19" t="str">
        <f t="shared" si="12"/>
        <v> MVS 3.199 </v>
      </c>
      <c r="B84" s="26" t="str">
        <f t="shared" si="13"/>
        <v>I</v>
      </c>
      <c r="C84" s="19">
        <f t="shared" si="14"/>
        <v>39057.580999999998</v>
      </c>
      <c r="D84" s="24" t="str">
        <f t="shared" si="15"/>
        <v>vis</v>
      </c>
      <c r="E84" s="56">
        <f>VLOOKUP(C84,Active!C$21:E$972,3,FALSE)</f>
        <v>20554.057128642587</v>
      </c>
      <c r="F84" s="26" t="s">
        <v>76</v>
      </c>
      <c r="G84" s="24" t="str">
        <f t="shared" si="16"/>
        <v>39057.581</v>
      </c>
      <c r="H84" s="19">
        <f t="shared" si="17"/>
        <v>20554</v>
      </c>
      <c r="I84" s="57" t="s">
        <v>229</v>
      </c>
      <c r="J84" s="58" t="s">
        <v>230</v>
      </c>
      <c r="K84" s="57">
        <v>20554</v>
      </c>
      <c r="L84" s="57" t="s">
        <v>102</v>
      </c>
      <c r="M84" s="58" t="s">
        <v>83</v>
      </c>
      <c r="N84" s="58"/>
      <c r="O84" s="59" t="s">
        <v>84</v>
      </c>
      <c r="P84" s="59" t="s">
        <v>85</v>
      </c>
    </row>
    <row r="85" spans="1:16" ht="12.75" customHeight="1" thickBot="1" x14ac:dyDescent="0.25">
      <c r="A85" s="19" t="str">
        <f t="shared" si="12"/>
        <v> HABZ 98 </v>
      </c>
      <c r="B85" s="26" t="str">
        <f t="shared" si="13"/>
        <v>I</v>
      </c>
      <c r="C85" s="19">
        <f t="shared" si="14"/>
        <v>39059.517</v>
      </c>
      <c r="D85" s="24" t="str">
        <f t="shared" si="15"/>
        <v>vis</v>
      </c>
      <c r="E85" s="56">
        <f>VLOOKUP(C85,Active!C$21:E$972,3,FALSE)</f>
        <v>20556.993647654122</v>
      </c>
      <c r="F85" s="26" t="s">
        <v>76</v>
      </c>
      <c r="G85" s="24" t="str">
        <f t="shared" si="16"/>
        <v>39059.517</v>
      </c>
      <c r="H85" s="19">
        <f t="shared" si="17"/>
        <v>20557</v>
      </c>
      <c r="I85" s="57" t="s">
        <v>231</v>
      </c>
      <c r="J85" s="58" t="s">
        <v>232</v>
      </c>
      <c r="K85" s="57">
        <v>20557</v>
      </c>
      <c r="L85" s="57" t="s">
        <v>233</v>
      </c>
      <c r="M85" s="58" t="s">
        <v>83</v>
      </c>
      <c r="N85" s="58"/>
      <c r="O85" s="59" t="s">
        <v>195</v>
      </c>
      <c r="P85" s="59" t="s">
        <v>196</v>
      </c>
    </row>
    <row r="86" spans="1:16" ht="12.75" customHeight="1" thickBot="1" x14ac:dyDescent="0.25">
      <c r="A86" s="19" t="str">
        <f t="shared" si="12"/>
        <v> MVS 3.199 </v>
      </c>
      <c r="B86" s="26" t="str">
        <f t="shared" si="13"/>
        <v>I</v>
      </c>
      <c r="C86" s="19">
        <f t="shared" si="14"/>
        <v>39088.544999999998</v>
      </c>
      <c r="D86" s="24" t="str">
        <f t="shared" si="15"/>
        <v>vis</v>
      </c>
      <c r="E86" s="56">
        <f>VLOOKUP(C86,Active!C$21:E$972,3,FALSE)</f>
        <v>20601.023231263007</v>
      </c>
      <c r="F86" s="26" t="s">
        <v>76</v>
      </c>
      <c r="G86" s="24" t="str">
        <f t="shared" si="16"/>
        <v>39088.545</v>
      </c>
      <c r="H86" s="19">
        <f t="shared" si="17"/>
        <v>20601</v>
      </c>
      <c r="I86" s="57" t="s">
        <v>234</v>
      </c>
      <c r="J86" s="58" t="s">
        <v>235</v>
      </c>
      <c r="K86" s="57">
        <v>20601</v>
      </c>
      <c r="L86" s="57" t="s">
        <v>114</v>
      </c>
      <c r="M86" s="58" t="s">
        <v>83</v>
      </c>
      <c r="N86" s="58"/>
      <c r="O86" s="59" t="s">
        <v>84</v>
      </c>
      <c r="P86" s="59" t="s">
        <v>85</v>
      </c>
    </row>
    <row r="87" spans="1:16" ht="12.75" customHeight="1" thickBot="1" x14ac:dyDescent="0.25">
      <c r="A87" s="19" t="str">
        <f t="shared" si="12"/>
        <v> HABZ 98 </v>
      </c>
      <c r="B87" s="26" t="str">
        <f t="shared" si="13"/>
        <v>I</v>
      </c>
      <c r="C87" s="19">
        <f t="shared" si="14"/>
        <v>39528.275999999998</v>
      </c>
      <c r="D87" s="24" t="str">
        <f t="shared" si="15"/>
        <v>vis</v>
      </c>
      <c r="E87" s="56">
        <f>VLOOKUP(C87,Active!C$21:E$972,3,FALSE)</f>
        <v>21268.005897306775</v>
      </c>
      <c r="F87" s="26" t="s">
        <v>76</v>
      </c>
      <c r="G87" s="24" t="str">
        <f t="shared" si="16"/>
        <v>39528.276</v>
      </c>
      <c r="H87" s="19">
        <f t="shared" si="17"/>
        <v>21268</v>
      </c>
      <c r="I87" s="57" t="s">
        <v>236</v>
      </c>
      <c r="J87" s="58" t="s">
        <v>237</v>
      </c>
      <c r="K87" s="57">
        <v>21268</v>
      </c>
      <c r="L87" s="57" t="s">
        <v>82</v>
      </c>
      <c r="M87" s="58" t="s">
        <v>83</v>
      </c>
      <c r="N87" s="58"/>
      <c r="O87" s="59" t="s">
        <v>195</v>
      </c>
      <c r="P87" s="59" t="s">
        <v>196</v>
      </c>
    </row>
    <row r="88" spans="1:16" ht="12.75" customHeight="1" thickBot="1" x14ac:dyDescent="0.25">
      <c r="A88" s="19" t="str">
        <f t="shared" si="12"/>
        <v> HABZ 98 </v>
      </c>
      <c r="B88" s="26" t="str">
        <f t="shared" si="13"/>
        <v>I</v>
      </c>
      <c r="C88" s="19">
        <f t="shared" si="14"/>
        <v>40981.332000000002</v>
      </c>
      <c r="D88" s="24" t="str">
        <f t="shared" si="15"/>
        <v>vis</v>
      </c>
      <c r="E88" s="56">
        <f>VLOOKUP(C88,Active!C$21:E$972,3,FALSE)</f>
        <v>23471.996893599728</v>
      </c>
      <c r="F88" s="26" t="s">
        <v>76</v>
      </c>
      <c r="G88" s="24" t="str">
        <f t="shared" si="16"/>
        <v>40981.332</v>
      </c>
      <c r="H88" s="19">
        <f t="shared" si="17"/>
        <v>23472</v>
      </c>
      <c r="I88" s="57" t="s">
        <v>238</v>
      </c>
      <c r="J88" s="58" t="s">
        <v>239</v>
      </c>
      <c r="K88" s="57">
        <v>23472</v>
      </c>
      <c r="L88" s="57" t="s">
        <v>119</v>
      </c>
      <c r="M88" s="58" t="s">
        <v>83</v>
      </c>
      <c r="N88" s="58"/>
      <c r="O88" s="59" t="s">
        <v>195</v>
      </c>
      <c r="P88" s="59" t="s">
        <v>196</v>
      </c>
    </row>
    <row r="89" spans="1:16" ht="12.75" customHeight="1" thickBot="1" x14ac:dyDescent="0.25">
      <c r="A89" s="19" t="str">
        <f t="shared" si="12"/>
        <v> HABZ 98 </v>
      </c>
      <c r="B89" s="26" t="str">
        <f t="shared" si="13"/>
        <v>I</v>
      </c>
      <c r="C89" s="19">
        <f t="shared" si="14"/>
        <v>41329.442999999999</v>
      </c>
      <c r="D89" s="24" t="str">
        <f t="shared" si="15"/>
        <v>vis</v>
      </c>
      <c r="E89" s="56">
        <f>VLOOKUP(C89,Active!C$21:E$972,3,FALSE)</f>
        <v>24000.010617579072</v>
      </c>
      <c r="F89" s="26" t="s">
        <v>76</v>
      </c>
      <c r="G89" s="24" t="str">
        <f t="shared" si="16"/>
        <v>41329.443</v>
      </c>
      <c r="H89" s="19">
        <f t="shared" si="17"/>
        <v>24000</v>
      </c>
      <c r="I89" s="57" t="s">
        <v>240</v>
      </c>
      <c r="J89" s="58" t="s">
        <v>241</v>
      </c>
      <c r="K89" s="57">
        <v>24000</v>
      </c>
      <c r="L89" s="57" t="s">
        <v>242</v>
      </c>
      <c r="M89" s="58" t="s">
        <v>83</v>
      </c>
      <c r="N89" s="58"/>
      <c r="O89" s="59" t="s">
        <v>195</v>
      </c>
      <c r="P89" s="59" t="s">
        <v>196</v>
      </c>
    </row>
    <row r="90" spans="1:16" ht="12.75" customHeight="1" thickBot="1" x14ac:dyDescent="0.25">
      <c r="A90" s="19" t="str">
        <f t="shared" si="12"/>
        <v> HABZ 98 </v>
      </c>
      <c r="B90" s="26" t="str">
        <f t="shared" si="13"/>
        <v>I</v>
      </c>
      <c r="C90" s="19">
        <f t="shared" si="14"/>
        <v>41331.415000000001</v>
      </c>
      <c r="D90" s="24" t="str">
        <f t="shared" si="15"/>
        <v>vis</v>
      </c>
      <c r="E90" s="56">
        <f>VLOOKUP(C90,Active!C$21:E$972,3,FALSE)</f>
        <v>24003.001741282973</v>
      </c>
      <c r="F90" s="26" t="s">
        <v>76</v>
      </c>
      <c r="G90" s="24" t="str">
        <f t="shared" si="16"/>
        <v>41331.415</v>
      </c>
      <c r="H90" s="19">
        <f t="shared" si="17"/>
        <v>24003</v>
      </c>
      <c r="I90" s="57" t="s">
        <v>243</v>
      </c>
      <c r="J90" s="58" t="s">
        <v>244</v>
      </c>
      <c r="K90" s="57">
        <v>24003</v>
      </c>
      <c r="L90" s="57" t="s">
        <v>211</v>
      </c>
      <c r="M90" s="58" t="s">
        <v>83</v>
      </c>
      <c r="N90" s="58"/>
      <c r="O90" s="59" t="s">
        <v>195</v>
      </c>
      <c r="P90" s="59" t="s">
        <v>196</v>
      </c>
    </row>
    <row r="91" spans="1:16" ht="12.75" customHeight="1" thickBot="1" x14ac:dyDescent="0.25">
      <c r="A91" s="19" t="str">
        <f t="shared" si="12"/>
        <v> HABZ 98 </v>
      </c>
      <c r="B91" s="26" t="str">
        <f t="shared" si="13"/>
        <v>I</v>
      </c>
      <c r="C91" s="19">
        <f t="shared" si="14"/>
        <v>41333.392999999996</v>
      </c>
      <c r="D91" s="24" t="str">
        <f t="shared" si="15"/>
        <v>vis</v>
      </c>
      <c r="E91" s="56">
        <f>VLOOKUP(C91,Active!C$21:E$972,3,FALSE)</f>
        <v>24006.001965768923</v>
      </c>
      <c r="F91" s="26" t="s">
        <v>76</v>
      </c>
      <c r="G91" s="24" t="str">
        <f t="shared" si="16"/>
        <v>41333.393</v>
      </c>
      <c r="H91" s="19">
        <f t="shared" si="17"/>
        <v>24006</v>
      </c>
      <c r="I91" s="57" t="s">
        <v>245</v>
      </c>
      <c r="J91" s="58" t="s">
        <v>246</v>
      </c>
      <c r="K91" s="57">
        <v>24006</v>
      </c>
      <c r="L91" s="57" t="s">
        <v>211</v>
      </c>
      <c r="M91" s="58" t="s">
        <v>83</v>
      </c>
      <c r="N91" s="58"/>
      <c r="O91" s="59" t="s">
        <v>195</v>
      </c>
      <c r="P91" s="59" t="s">
        <v>196</v>
      </c>
    </row>
    <row r="92" spans="1:16" ht="12.75" customHeight="1" thickBot="1" x14ac:dyDescent="0.25">
      <c r="A92" s="19" t="str">
        <f t="shared" si="12"/>
        <v> BBS 19 </v>
      </c>
      <c r="B92" s="26" t="str">
        <f t="shared" si="13"/>
        <v>I</v>
      </c>
      <c r="C92" s="19">
        <f t="shared" si="14"/>
        <v>42404.724000000002</v>
      </c>
      <c r="D92" s="24" t="str">
        <f t="shared" si="15"/>
        <v>vis</v>
      </c>
      <c r="E92" s="56">
        <f>VLOOKUP(C92,Active!C$21:E$972,3,FALSE)</f>
        <v>25630.993623385373</v>
      </c>
      <c r="F92" s="26" t="s">
        <v>76</v>
      </c>
      <c r="G92" s="24" t="str">
        <f t="shared" si="16"/>
        <v>42404.724</v>
      </c>
      <c r="H92" s="19">
        <f t="shared" si="17"/>
        <v>25631</v>
      </c>
      <c r="I92" s="57" t="s">
        <v>247</v>
      </c>
      <c r="J92" s="58" t="s">
        <v>248</v>
      </c>
      <c r="K92" s="57">
        <v>25631</v>
      </c>
      <c r="L92" s="57" t="s">
        <v>233</v>
      </c>
      <c r="M92" s="58" t="s">
        <v>249</v>
      </c>
      <c r="N92" s="58"/>
      <c r="O92" s="59" t="s">
        <v>250</v>
      </c>
      <c r="P92" s="59" t="s">
        <v>251</v>
      </c>
    </row>
    <row r="93" spans="1:16" ht="12.75" customHeight="1" thickBot="1" x14ac:dyDescent="0.25">
      <c r="A93" s="19" t="str">
        <f t="shared" si="12"/>
        <v> BBS 20 </v>
      </c>
      <c r="B93" s="26" t="str">
        <f t="shared" si="13"/>
        <v>I</v>
      </c>
      <c r="C93" s="19">
        <f t="shared" si="14"/>
        <v>42417.279000000002</v>
      </c>
      <c r="D93" s="24" t="str">
        <f t="shared" si="15"/>
        <v>vis</v>
      </c>
      <c r="E93" s="56">
        <f>VLOOKUP(C93,Active!C$21:E$972,3,FALSE)</f>
        <v>25650.037009847052</v>
      </c>
      <c r="F93" s="26" t="s">
        <v>76</v>
      </c>
      <c r="G93" s="24" t="str">
        <f t="shared" si="16"/>
        <v>42417.279</v>
      </c>
      <c r="H93" s="19">
        <f t="shared" si="17"/>
        <v>25650</v>
      </c>
      <c r="I93" s="57" t="s">
        <v>252</v>
      </c>
      <c r="J93" s="58" t="s">
        <v>253</v>
      </c>
      <c r="K93" s="57">
        <v>25650</v>
      </c>
      <c r="L93" s="57" t="s">
        <v>254</v>
      </c>
      <c r="M93" s="58" t="s">
        <v>249</v>
      </c>
      <c r="N93" s="58"/>
      <c r="O93" s="59" t="s">
        <v>250</v>
      </c>
      <c r="P93" s="59" t="s">
        <v>255</v>
      </c>
    </row>
    <row r="94" spans="1:16" ht="12.75" customHeight="1" thickBot="1" x14ac:dyDescent="0.25">
      <c r="A94" s="19" t="str">
        <f t="shared" si="12"/>
        <v> HABZ 98 </v>
      </c>
      <c r="B94" s="26" t="str">
        <f t="shared" si="13"/>
        <v>I</v>
      </c>
      <c r="C94" s="19">
        <f t="shared" si="14"/>
        <v>42475.279000000002</v>
      </c>
      <c r="D94" s="24" t="str">
        <f t="shared" si="15"/>
        <v>vis</v>
      </c>
      <c r="E94" s="56">
        <f>VLOOKUP(C94,Active!C$21:E$972,3,FALSE)</f>
        <v>25738.011236432256</v>
      </c>
      <c r="F94" s="26" t="s">
        <v>76</v>
      </c>
      <c r="G94" s="24" t="str">
        <f t="shared" si="16"/>
        <v>42475.279</v>
      </c>
      <c r="H94" s="19">
        <f t="shared" si="17"/>
        <v>25738</v>
      </c>
      <c r="I94" s="57" t="s">
        <v>256</v>
      </c>
      <c r="J94" s="58" t="s">
        <v>257</v>
      </c>
      <c r="K94" s="57">
        <v>25738</v>
      </c>
      <c r="L94" s="57" t="s">
        <v>242</v>
      </c>
      <c r="M94" s="58" t="s">
        <v>83</v>
      </c>
      <c r="N94" s="58"/>
      <c r="O94" s="59" t="s">
        <v>195</v>
      </c>
      <c r="P94" s="59" t="s">
        <v>196</v>
      </c>
    </row>
    <row r="95" spans="1:16" ht="12.75" customHeight="1" thickBot="1" x14ac:dyDescent="0.25">
      <c r="A95" s="19" t="str">
        <f t="shared" si="12"/>
        <v> BBS 33 </v>
      </c>
      <c r="B95" s="26" t="str">
        <f t="shared" si="13"/>
        <v>I</v>
      </c>
      <c r="C95" s="19">
        <f t="shared" si="14"/>
        <v>43212.366999999998</v>
      </c>
      <c r="D95" s="24" t="str">
        <f t="shared" si="15"/>
        <v>vis</v>
      </c>
      <c r="E95" s="56">
        <f>VLOOKUP(C95,Active!C$21:E$972,3,FALSE)</f>
        <v>26856.024111005274</v>
      </c>
      <c r="F95" s="26" t="s">
        <v>76</v>
      </c>
      <c r="G95" s="24" t="str">
        <f t="shared" si="16"/>
        <v>43212.367</v>
      </c>
      <c r="H95" s="19">
        <f t="shared" si="17"/>
        <v>26856</v>
      </c>
      <c r="I95" s="57" t="s">
        <v>258</v>
      </c>
      <c r="J95" s="58" t="s">
        <v>259</v>
      </c>
      <c r="K95" s="57">
        <v>26856</v>
      </c>
      <c r="L95" s="57" t="s">
        <v>260</v>
      </c>
      <c r="M95" s="58" t="s">
        <v>249</v>
      </c>
      <c r="N95" s="58"/>
      <c r="O95" s="59" t="s">
        <v>250</v>
      </c>
      <c r="P95" s="59" t="s">
        <v>261</v>
      </c>
    </row>
    <row r="96" spans="1:16" ht="12.75" customHeight="1" thickBot="1" x14ac:dyDescent="0.25">
      <c r="A96" s="19" t="str">
        <f t="shared" si="12"/>
        <v> VSSC 60.22 </v>
      </c>
      <c r="B96" s="26" t="str">
        <f t="shared" si="13"/>
        <v>I</v>
      </c>
      <c r="C96" s="19">
        <f t="shared" si="14"/>
        <v>45052.42</v>
      </c>
      <c r="D96" s="24" t="str">
        <f t="shared" si="15"/>
        <v>vis</v>
      </c>
      <c r="E96" s="56">
        <f>VLOOKUP(C96,Active!C$21:E$972,3,FALSE)</f>
        <v>29647.010999811915</v>
      </c>
      <c r="F96" s="26" t="s">
        <v>76</v>
      </c>
      <c r="G96" s="24" t="str">
        <f t="shared" si="16"/>
        <v>45052.420</v>
      </c>
      <c r="H96" s="19">
        <f t="shared" si="17"/>
        <v>29647</v>
      </c>
      <c r="I96" s="57" t="s">
        <v>262</v>
      </c>
      <c r="J96" s="58" t="s">
        <v>263</v>
      </c>
      <c r="K96" s="57">
        <v>29647</v>
      </c>
      <c r="L96" s="57" t="s">
        <v>242</v>
      </c>
      <c r="M96" s="58" t="s">
        <v>249</v>
      </c>
      <c r="N96" s="58"/>
      <c r="O96" s="59" t="s">
        <v>264</v>
      </c>
      <c r="P96" s="59" t="s">
        <v>265</v>
      </c>
    </row>
    <row r="97" spans="1:16" ht="12.75" customHeight="1" thickBot="1" x14ac:dyDescent="0.25">
      <c r="A97" s="19" t="str">
        <f t="shared" si="12"/>
        <v> VSSC 60.22 </v>
      </c>
      <c r="B97" s="26" t="str">
        <f t="shared" si="13"/>
        <v>I</v>
      </c>
      <c r="C97" s="19">
        <f t="shared" si="14"/>
        <v>45054.396999999997</v>
      </c>
      <c r="D97" s="24" t="str">
        <f t="shared" si="15"/>
        <v>vis</v>
      </c>
      <c r="E97" s="56">
        <f>VLOOKUP(C97,Active!C$21:E$972,3,FALSE)</f>
        <v>29650.009707500863</v>
      </c>
      <c r="F97" s="26" t="s">
        <v>76</v>
      </c>
      <c r="G97" s="24" t="str">
        <f t="shared" si="16"/>
        <v>45054.397</v>
      </c>
      <c r="H97" s="19">
        <f t="shared" si="17"/>
        <v>29650</v>
      </c>
      <c r="I97" s="57" t="s">
        <v>266</v>
      </c>
      <c r="J97" s="58" t="s">
        <v>267</v>
      </c>
      <c r="K97" s="57">
        <v>29650</v>
      </c>
      <c r="L97" s="57" t="s">
        <v>268</v>
      </c>
      <c r="M97" s="58" t="s">
        <v>249</v>
      </c>
      <c r="N97" s="58"/>
      <c r="O97" s="59" t="s">
        <v>264</v>
      </c>
      <c r="P97" s="59" t="s">
        <v>265</v>
      </c>
    </row>
    <row r="98" spans="1:16" ht="12.75" customHeight="1" thickBot="1" x14ac:dyDescent="0.25">
      <c r="A98" s="19" t="str">
        <f t="shared" si="12"/>
        <v> BBS 88 </v>
      </c>
      <c r="B98" s="26" t="str">
        <f t="shared" si="13"/>
        <v>I</v>
      </c>
      <c r="C98" s="19">
        <f t="shared" si="14"/>
        <v>47231.360000000001</v>
      </c>
      <c r="D98" s="24" t="str">
        <f t="shared" si="15"/>
        <v>vis</v>
      </c>
      <c r="E98" s="56">
        <f>VLOOKUP(C98,Active!C$21:E$972,3,FALSE)</f>
        <v>32952.020676976848</v>
      </c>
      <c r="F98" s="26" t="s">
        <v>76</v>
      </c>
      <c r="G98" s="24" t="str">
        <f t="shared" si="16"/>
        <v>47231.360</v>
      </c>
      <c r="H98" s="19">
        <f t="shared" si="17"/>
        <v>32952</v>
      </c>
      <c r="I98" s="57" t="s">
        <v>269</v>
      </c>
      <c r="J98" s="58" t="s">
        <v>270</v>
      </c>
      <c r="K98" s="57">
        <v>32952</v>
      </c>
      <c r="L98" s="57" t="s">
        <v>271</v>
      </c>
      <c r="M98" s="58" t="s">
        <v>249</v>
      </c>
      <c r="N98" s="58"/>
      <c r="O98" s="59" t="s">
        <v>272</v>
      </c>
      <c r="P98" s="59" t="s">
        <v>273</v>
      </c>
    </row>
    <row r="99" spans="1:16" ht="12.75" customHeight="1" thickBot="1" x14ac:dyDescent="0.25">
      <c r="A99" s="19" t="str">
        <f t="shared" si="12"/>
        <v> BBS 88 </v>
      </c>
      <c r="B99" s="26" t="str">
        <f t="shared" si="13"/>
        <v>I</v>
      </c>
      <c r="C99" s="19">
        <f t="shared" si="14"/>
        <v>47233.33</v>
      </c>
      <c r="D99" s="24" t="str">
        <f t="shared" si="15"/>
        <v>vis</v>
      </c>
      <c r="E99" s="56">
        <f>VLOOKUP(C99,Active!C$21:E$972,3,FALSE)</f>
        <v>32955.008767086721</v>
      </c>
      <c r="F99" s="26" t="s">
        <v>76</v>
      </c>
      <c r="G99" s="24" t="str">
        <f t="shared" si="16"/>
        <v>47233.330</v>
      </c>
      <c r="H99" s="19">
        <f t="shared" si="17"/>
        <v>32955</v>
      </c>
      <c r="I99" s="57" t="s">
        <v>274</v>
      </c>
      <c r="J99" s="58" t="s">
        <v>275</v>
      </c>
      <c r="K99" s="57">
        <v>32955</v>
      </c>
      <c r="L99" s="57" t="s">
        <v>268</v>
      </c>
      <c r="M99" s="58" t="s">
        <v>249</v>
      </c>
      <c r="N99" s="58"/>
      <c r="O99" s="59" t="s">
        <v>272</v>
      </c>
      <c r="P99" s="59" t="s">
        <v>273</v>
      </c>
    </row>
    <row r="100" spans="1:16" ht="12.75" customHeight="1" thickBot="1" x14ac:dyDescent="0.25">
      <c r="A100" s="19" t="str">
        <f t="shared" si="12"/>
        <v> BBS 91 </v>
      </c>
      <c r="B100" s="26" t="str">
        <f t="shared" si="13"/>
        <v>I</v>
      </c>
      <c r="C100" s="19">
        <f t="shared" si="14"/>
        <v>47554.389000000003</v>
      </c>
      <c r="D100" s="24" t="str">
        <f t="shared" si="15"/>
        <v>vis</v>
      </c>
      <c r="E100" s="56">
        <f>VLOOKUP(C100,Active!C$21:E$972,3,FALSE)</f>
        <v>33441.990098349124</v>
      </c>
      <c r="F100" s="26" t="s">
        <v>76</v>
      </c>
      <c r="G100" s="24" t="str">
        <f t="shared" si="16"/>
        <v>47554.389</v>
      </c>
      <c r="H100" s="19">
        <f t="shared" si="17"/>
        <v>33442</v>
      </c>
      <c r="I100" s="57" t="s">
        <v>276</v>
      </c>
      <c r="J100" s="58" t="s">
        <v>277</v>
      </c>
      <c r="K100" s="57">
        <v>33442</v>
      </c>
      <c r="L100" s="57" t="s">
        <v>278</v>
      </c>
      <c r="M100" s="58" t="s">
        <v>249</v>
      </c>
      <c r="N100" s="58"/>
      <c r="O100" s="59" t="s">
        <v>272</v>
      </c>
      <c r="P100" s="59" t="s">
        <v>279</v>
      </c>
    </row>
    <row r="101" spans="1:16" ht="12.75" customHeight="1" thickBot="1" x14ac:dyDescent="0.25">
      <c r="A101" s="19" t="str">
        <f t="shared" si="12"/>
        <v> BBS 91 </v>
      </c>
      <c r="B101" s="26" t="str">
        <f t="shared" si="13"/>
        <v>I</v>
      </c>
      <c r="C101" s="19">
        <f t="shared" si="14"/>
        <v>47564.281000000003</v>
      </c>
      <c r="D101" s="24" t="str">
        <f t="shared" si="15"/>
        <v>vis</v>
      </c>
      <c r="E101" s="56">
        <f>VLOOKUP(C101,Active!C$21:E$972,3,FALSE)</f>
        <v>33456.994254372934</v>
      </c>
      <c r="F101" s="26" t="str">
        <f>LEFT(M101,1)</f>
        <v>V</v>
      </c>
      <c r="G101" s="24" t="str">
        <f t="shared" si="16"/>
        <v>47564.281</v>
      </c>
      <c r="H101" s="19">
        <f t="shared" si="17"/>
        <v>33457</v>
      </c>
      <c r="I101" s="57" t="s">
        <v>280</v>
      </c>
      <c r="J101" s="58" t="s">
        <v>281</v>
      </c>
      <c r="K101" s="57">
        <v>33457</v>
      </c>
      <c r="L101" s="57" t="s">
        <v>233</v>
      </c>
      <c r="M101" s="58" t="s">
        <v>249</v>
      </c>
      <c r="N101" s="58"/>
      <c r="O101" s="59" t="s">
        <v>272</v>
      </c>
      <c r="P101" s="59" t="s">
        <v>279</v>
      </c>
    </row>
    <row r="102" spans="1:16" ht="12.75" customHeight="1" thickBot="1" x14ac:dyDescent="0.25">
      <c r="A102" s="19" t="str">
        <f t="shared" si="12"/>
        <v>BAVM 52 </v>
      </c>
      <c r="B102" s="26" t="str">
        <f t="shared" si="13"/>
        <v>I</v>
      </c>
      <c r="C102" s="19">
        <f t="shared" si="14"/>
        <v>47566.279000000002</v>
      </c>
      <c r="D102" s="24" t="str">
        <f t="shared" si="15"/>
        <v>pg</v>
      </c>
      <c r="E102" s="56">
        <f>VLOOKUP(C102,Active!C$21:E$972,3,FALSE)</f>
        <v>33460.024814799093</v>
      </c>
      <c r="F102" s="26" t="str">
        <f>LEFT(M102,1)</f>
        <v>F</v>
      </c>
      <c r="G102" s="24" t="str">
        <f t="shared" si="16"/>
        <v>47566.279</v>
      </c>
      <c r="H102" s="19">
        <f t="shared" si="17"/>
        <v>33460</v>
      </c>
      <c r="I102" s="57" t="s">
        <v>282</v>
      </c>
      <c r="J102" s="58" t="s">
        <v>283</v>
      </c>
      <c r="K102" s="57">
        <v>33460</v>
      </c>
      <c r="L102" s="57" t="s">
        <v>260</v>
      </c>
      <c r="M102" s="58" t="s">
        <v>79</v>
      </c>
      <c r="N102" s="58"/>
      <c r="O102" s="59" t="s">
        <v>284</v>
      </c>
      <c r="P102" s="60" t="s">
        <v>285</v>
      </c>
    </row>
    <row r="103" spans="1:16" ht="12.75" customHeight="1" thickBot="1" x14ac:dyDescent="0.25">
      <c r="A103" s="19" t="str">
        <f t="shared" si="12"/>
        <v> BBS 91 </v>
      </c>
      <c r="B103" s="26" t="str">
        <f t="shared" si="13"/>
        <v>I</v>
      </c>
      <c r="C103" s="19">
        <f t="shared" si="14"/>
        <v>47587.366000000002</v>
      </c>
      <c r="D103" s="24" t="str">
        <f t="shared" si="15"/>
        <v>vis</v>
      </c>
      <c r="E103" s="56">
        <f>VLOOKUP(C103,Active!C$21:E$972,3,FALSE)</f>
        <v>33492.009513350851</v>
      </c>
      <c r="F103" s="26" t="str">
        <f>LEFT(M103,1)</f>
        <v>V</v>
      </c>
      <c r="G103" s="24" t="str">
        <f t="shared" si="16"/>
        <v>47587.366</v>
      </c>
      <c r="H103" s="19">
        <f t="shared" si="17"/>
        <v>33492</v>
      </c>
      <c r="I103" s="57" t="s">
        <v>286</v>
      </c>
      <c r="J103" s="58" t="s">
        <v>287</v>
      </c>
      <c r="K103" s="57">
        <v>33492</v>
      </c>
      <c r="L103" s="57" t="s">
        <v>268</v>
      </c>
      <c r="M103" s="58" t="s">
        <v>249</v>
      </c>
      <c r="N103" s="58"/>
      <c r="O103" s="59" t="s">
        <v>272</v>
      </c>
      <c r="P103" s="59" t="s">
        <v>279</v>
      </c>
    </row>
    <row r="104" spans="1:16" ht="12.75" customHeight="1" thickBot="1" x14ac:dyDescent="0.25">
      <c r="A104" s="19" t="str">
        <f t="shared" si="12"/>
        <v> BBS 94 </v>
      </c>
      <c r="B104" s="26" t="str">
        <f t="shared" si="13"/>
        <v>I</v>
      </c>
      <c r="C104" s="19">
        <f t="shared" si="14"/>
        <v>47914.366000000002</v>
      </c>
      <c r="D104" s="24" t="str">
        <f t="shared" si="15"/>
        <v>vis</v>
      </c>
      <c r="E104" s="56">
        <f>VLOOKUP(C104,Active!C$21:E$972,3,FALSE)</f>
        <v>33988.002135650197</v>
      </c>
      <c r="F104" s="26" t="str">
        <f>LEFT(M104,1)</f>
        <v>V</v>
      </c>
      <c r="G104" s="24" t="str">
        <f t="shared" si="16"/>
        <v>47914.366</v>
      </c>
      <c r="H104" s="19">
        <f t="shared" si="17"/>
        <v>33988</v>
      </c>
      <c r="I104" s="57" t="s">
        <v>288</v>
      </c>
      <c r="J104" s="58" t="s">
        <v>289</v>
      </c>
      <c r="K104" s="57">
        <v>33988</v>
      </c>
      <c r="L104" s="57" t="s">
        <v>211</v>
      </c>
      <c r="M104" s="58" t="s">
        <v>249</v>
      </c>
      <c r="N104" s="58"/>
      <c r="O104" s="59" t="s">
        <v>272</v>
      </c>
      <c r="P104" s="59" t="s">
        <v>290</v>
      </c>
    </row>
    <row r="105" spans="1:16" ht="12.75" customHeight="1" thickBot="1" x14ac:dyDescent="0.25">
      <c r="A105" s="19" t="str">
        <f t="shared" si="12"/>
        <v> BBS 94 </v>
      </c>
      <c r="B105" s="26" t="str">
        <f t="shared" si="13"/>
        <v>I</v>
      </c>
      <c r="C105" s="19">
        <f t="shared" si="14"/>
        <v>47922.307000000001</v>
      </c>
      <c r="D105" s="24" t="str">
        <f t="shared" si="15"/>
        <v>vis</v>
      </c>
      <c r="E105" s="56">
        <f>VLOOKUP(C105,Active!C$21:E$972,3,FALSE)</f>
        <v>34000.047020707316</v>
      </c>
      <c r="F105" s="26" t="str">
        <f>LEFT(M105,1)</f>
        <v>V</v>
      </c>
      <c r="G105" s="24" t="str">
        <f t="shared" si="16"/>
        <v>47922.307</v>
      </c>
      <c r="H105" s="19">
        <f t="shared" si="17"/>
        <v>34000</v>
      </c>
      <c r="I105" s="57" t="s">
        <v>291</v>
      </c>
      <c r="J105" s="58" t="s">
        <v>292</v>
      </c>
      <c r="K105" s="57">
        <v>34000</v>
      </c>
      <c r="L105" s="57" t="s">
        <v>293</v>
      </c>
      <c r="M105" s="58" t="s">
        <v>249</v>
      </c>
      <c r="N105" s="58"/>
      <c r="O105" s="59" t="s">
        <v>272</v>
      </c>
      <c r="P105" s="59" t="s">
        <v>290</v>
      </c>
    </row>
    <row r="106" spans="1:16" ht="12.75" customHeight="1" thickBot="1" x14ac:dyDescent="0.25">
      <c r="A106" s="19" t="str">
        <f t="shared" si="12"/>
        <v> BBS 94 </v>
      </c>
      <c r="B106" s="26" t="str">
        <f t="shared" si="13"/>
        <v>I</v>
      </c>
      <c r="C106" s="19">
        <f t="shared" si="14"/>
        <v>47941.421999999999</v>
      </c>
      <c r="D106" s="24" t="str">
        <f t="shared" si="15"/>
        <v>vis</v>
      </c>
      <c r="E106" s="56">
        <f>VLOOKUP(C106,Active!C$21:E$972,3,FALSE)</f>
        <v>34029.040595555176</v>
      </c>
      <c r="F106" s="26" t="s">
        <v>76</v>
      </c>
      <c r="G106" s="24" t="str">
        <f t="shared" si="16"/>
        <v>47941.422</v>
      </c>
      <c r="H106" s="19">
        <f t="shared" si="17"/>
        <v>34029</v>
      </c>
      <c r="I106" s="57" t="s">
        <v>294</v>
      </c>
      <c r="J106" s="58" t="s">
        <v>295</v>
      </c>
      <c r="K106" s="57">
        <v>34029</v>
      </c>
      <c r="L106" s="57" t="s">
        <v>296</v>
      </c>
      <c r="M106" s="58" t="s">
        <v>249</v>
      </c>
      <c r="N106" s="58"/>
      <c r="O106" s="59" t="s">
        <v>272</v>
      </c>
      <c r="P106" s="59" t="s">
        <v>290</v>
      </c>
    </row>
    <row r="107" spans="1:16" ht="12.75" customHeight="1" thickBot="1" x14ac:dyDescent="0.25">
      <c r="A107" s="19" t="str">
        <f t="shared" ref="A107:A122" si="18">P107</f>
        <v> BBS 94 </v>
      </c>
      <c r="B107" s="26" t="str">
        <f t="shared" ref="B107:B122" si="19">IF(H107=INT(H107),"I","II")</f>
        <v>I</v>
      </c>
      <c r="C107" s="19">
        <f t="shared" ref="C107:C122" si="20">1*G107</f>
        <v>47943.417999999998</v>
      </c>
      <c r="D107" s="24" t="str">
        <f t="shared" ref="D107:D122" si="21">VLOOKUP(F107,I$1:J$5,2,FALSE)</f>
        <v>vis</v>
      </c>
      <c r="E107" s="56">
        <f>VLOOKUP(C107,Active!C$21:E$972,3,FALSE)</f>
        <v>34032.068122387318</v>
      </c>
      <c r="F107" s="26" t="s">
        <v>76</v>
      </c>
      <c r="G107" s="24" t="str">
        <f t="shared" ref="G107:G122" si="22">MID(I107,3,LEN(I107)-3)</f>
        <v>47943.418</v>
      </c>
      <c r="H107" s="19">
        <f t="shared" ref="H107:H122" si="23">1*K107</f>
        <v>34032</v>
      </c>
      <c r="I107" s="57" t="s">
        <v>297</v>
      </c>
      <c r="J107" s="58" t="s">
        <v>298</v>
      </c>
      <c r="K107" s="57">
        <v>34032</v>
      </c>
      <c r="L107" s="57" t="s">
        <v>299</v>
      </c>
      <c r="M107" s="58" t="s">
        <v>249</v>
      </c>
      <c r="N107" s="58"/>
      <c r="O107" s="59" t="s">
        <v>272</v>
      </c>
      <c r="P107" s="59" t="s">
        <v>290</v>
      </c>
    </row>
    <row r="108" spans="1:16" ht="12.75" customHeight="1" thickBot="1" x14ac:dyDescent="0.25">
      <c r="A108" s="19" t="str">
        <f t="shared" si="18"/>
        <v> BBS 97 </v>
      </c>
      <c r="B108" s="26" t="str">
        <f t="shared" si="19"/>
        <v>I</v>
      </c>
      <c r="C108" s="19">
        <f t="shared" si="20"/>
        <v>48307.307000000001</v>
      </c>
      <c r="D108" s="24" t="str">
        <f t="shared" si="21"/>
        <v>vis</v>
      </c>
      <c r="E108" s="56">
        <f>VLOOKUP(C108,Active!C$21:E$972,3,FALSE)</f>
        <v>34584.013869591865</v>
      </c>
      <c r="F108" s="26" t="s">
        <v>76</v>
      </c>
      <c r="G108" s="24" t="str">
        <f t="shared" si="22"/>
        <v>48307.307</v>
      </c>
      <c r="H108" s="19">
        <f t="shared" si="23"/>
        <v>34584</v>
      </c>
      <c r="I108" s="57" t="s">
        <v>311</v>
      </c>
      <c r="J108" s="58" t="s">
        <v>312</v>
      </c>
      <c r="K108" s="57">
        <v>34584</v>
      </c>
      <c r="L108" s="57" t="s">
        <v>313</v>
      </c>
      <c r="M108" s="58" t="s">
        <v>249</v>
      </c>
      <c r="N108" s="58"/>
      <c r="O108" s="59" t="s">
        <v>314</v>
      </c>
      <c r="P108" s="59" t="s">
        <v>315</v>
      </c>
    </row>
    <row r="109" spans="1:16" ht="12.75" customHeight="1" thickBot="1" x14ac:dyDescent="0.25">
      <c r="A109" s="19" t="str">
        <f t="shared" si="18"/>
        <v> BBS 97 </v>
      </c>
      <c r="B109" s="26" t="str">
        <f t="shared" si="19"/>
        <v>I</v>
      </c>
      <c r="C109" s="19">
        <f t="shared" si="20"/>
        <v>48332.351000000002</v>
      </c>
      <c r="D109" s="24" t="str">
        <f t="shared" si="21"/>
        <v>vis</v>
      </c>
      <c r="E109" s="56">
        <f>VLOOKUP(C109,Active!C$21:E$972,3,FALSE)</f>
        <v>34622.000533912556</v>
      </c>
      <c r="F109" s="26" t="s">
        <v>76</v>
      </c>
      <c r="G109" s="24" t="str">
        <f t="shared" si="22"/>
        <v>48332.351</v>
      </c>
      <c r="H109" s="19">
        <f t="shared" si="23"/>
        <v>34622</v>
      </c>
      <c r="I109" s="57" t="s">
        <v>316</v>
      </c>
      <c r="J109" s="58" t="s">
        <v>317</v>
      </c>
      <c r="K109" s="57">
        <v>34622</v>
      </c>
      <c r="L109" s="57" t="s">
        <v>318</v>
      </c>
      <c r="M109" s="58" t="s">
        <v>249</v>
      </c>
      <c r="N109" s="58"/>
      <c r="O109" s="59" t="s">
        <v>314</v>
      </c>
      <c r="P109" s="59" t="s">
        <v>315</v>
      </c>
    </row>
    <row r="110" spans="1:16" ht="12.75" customHeight="1" thickBot="1" x14ac:dyDescent="0.25">
      <c r="A110" s="19" t="str">
        <f t="shared" si="18"/>
        <v> BBS 101 </v>
      </c>
      <c r="B110" s="26" t="str">
        <f t="shared" si="19"/>
        <v>I</v>
      </c>
      <c r="C110" s="19">
        <f t="shared" si="20"/>
        <v>48688.364000000001</v>
      </c>
      <c r="D110" s="24" t="str">
        <f t="shared" si="21"/>
        <v>vis</v>
      </c>
      <c r="E110" s="56">
        <f>VLOOKUP(C110,Active!C$21:E$972,3,FALSE)</f>
        <v>35161.999987865631</v>
      </c>
      <c r="F110" s="26" t="s">
        <v>76</v>
      </c>
      <c r="G110" s="24" t="str">
        <f t="shared" si="22"/>
        <v>48688.364</v>
      </c>
      <c r="H110" s="19">
        <f t="shared" si="23"/>
        <v>35162</v>
      </c>
      <c r="I110" s="57" t="s">
        <v>319</v>
      </c>
      <c r="J110" s="58" t="s">
        <v>320</v>
      </c>
      <c r="K110" s="57">
        <v>35162</v>
      </c>
      <c r="L110" s="57" t="s">
        <v>321</v>
      </c>
      <c r="M110" s="58" t="s">
        <v>249</v>
      </c>
      <c r="N110" s="58"/>
      <c r="O110" s="59" t="s">
        <v>272</v>
      </c>
      <c r="P110" s="59" t="s">
        <v>322</v>
      </c>
    </row>
    <row r="111" spans="1:16" ht="12.75" customHeight="1" thickBot="1" x14ac:dyDescent="0.25">
      <c r="A111" s="19" t="str">
        <f t="shared" si="18"/>
        <v> BBS 116 </v>
      </c>
      <c r="B111" s="26" t="str">
        <f t="shared" si="19"/>
        <v>I</v>
      </c>
      <c r="C111" s="19">
        <f t="shared" si="20"/>
        <v>50390.625999999997</v>
      </c>
      <c r="D111" s="24" t="str">
        <f t="shared" si="21"/>
        <v>vis</v>
      </c>
      <c r="E111" s="56">
        <f>VLOOKUP(C111,Active!C$21:E$972,3,FALSE)</f>
        <v>37743.98589985499</v>
      </c>
      <c r="F111" s="26" t="s">
        <v>76</v>
      </c>
      <c r="G111" s="24" t="str">
        <f t="shared" si="22"/>
        <v>50390.626</v>
      </c>
      <c r="H111" s="19">
        <f t="shared" si="23"/>
        <v>37744</v>
      </c>
      <c r="I111" s="57" t="s">
        <v>323</v>
      </c>
      <c r="J111" s="58" t="s">
        <v>324</v>
      </c>
      <c r="K111" s="57">
        <v>37744</v>
      </c>
      <c r="L111" s="57" t="s">
        <v>228</v>
      </c>
      <c r="M111" s="58" t="s">
        <v>303</v>
      </c>
      <c r="N111" s="58" t="s">
        <v>325</v>
      </c>
      <c r="O111" s="59" t="s">
        <v>326</v>
      </c>
      <c r="P111" s="59" t="s">
        <v>327</v>
      </c>
    </row>
    <row r="112" spans="1:16" ht="12.75" customHeight="1" thickBot="1" x14ac:dyDescent="0.25">
      <c r="A112" s="19" t="str">
        <f t="shared" si="18"/>
        <v> BBS 114 </v>
      </c>
      <c r="B112" s="26" t="str">
        <f t="shared" si="19"/>
        <v>I</v>
      </c>
      <c r="C112" s="19">
        <f t="shared" si="20"/>
        <v>50483.595600000001</v>
      </c>
      <c r="D112" s="24" t="str">
        <f t="shared" si="21"/>
        <v>vis</v>
      </c>
      <c r="E112" s="56">
        <f>VLOOKUP(C112,Active!C$21:E$972,3,FALSE)</f>
        <v>37885.00191116424</v>
      </c>
      <c r="F112" s="26" t="s">
        <v>76</v>
      </c>
      <c r="G112" s="24" t="str">
        <f t="shared" si="22"/>
        <v>50483.5956</v>
      </c>
      <c r="H112" s="19">
        <f t="shared" si="23"/>
        <v>37885</v>
      </c>
      <c r="I112" s="57" t="s">
        <v>328</v>
      </c>
      <c r="J112" s="58" t="s">
        <v>329</v>
      </c>
      <c r="K112" s="57">
        <v>37885</v>
      </c>
      <c r="L112" s="57" t="s">
        <v>330</v>
      </c>
      <c r="M112" s="58" t="s">
        <v>303</v>
      </c>
      <c r="N112" s="58" t="s">
        <v>325</v>
      </c>
      <c r="O112" s="59" t="s">
        <v>331</v>
      </c>
      <c r="P112" s="59" t="s">
        <v>332</v>
      </c>
    </row>
    <row r="113" spans="1:16" ht="12.75" customHeight="1" thickBot="1" x14ac:dyDescent="0.25">
      <c r="A113" s="19" t="str">
        <f t="shared" si="18"/>
        <v>VSB 43 </v>
      </c>
      <c r="B113" s="26" t="str">
        <f t="shared" si="19"/>
        <v>I</v>
      </c>
      <c r="C113" s="19">
        <f t="shared" si="20"/>
        <v>53354.119599999998</v>
      </c>
      <c r="D113" s="24" t="str">
        <f t="shared" si="21"/>
        <v>vis</v>
      </c>
      <c r="E113" s="56">
        <f>VLOOKUP(C113,Active!C$21:E$972,3,FALSE)</f>
        <v>42239.004131755057</v>
      </c>
      <c r="F113" s="26" t="s">
        <v>76</v>
      </c>
      <c r="G113" s="24" t="str">
        <f t="shared" si="22"/>
        <v>53354.1196</v>
      </c>
      <c r="H113" s="19">
        <f t="shared" si="23"/>
        <v>42239</v>
      </c>
      <c r="I113" s="57" t="s">
        <v>367</v>
      </c>
      <c r="J113" s="58" t="s">
        <v>368</v>
      </c>
      <c r="K113" s="57" t="s">
        <v>369</v>
      </c>
      <c r="L113" s="57" t="s">
        <v>370</v>
      </c>
      <c r="M113" s="58" t="s">
        <v>303</v>
      </c>
      <c r="N113" s="58" t="s">
        <v>325</v>
      </c>
      <c r="O113" s="59" t="s">
        <v>371</v>
      </c>
      <c r="P113" s="60" t="s">
        <v>372</v>
      </c>
    </row>
    <row r="114" spans="1:16" ht="12.75" customHeight="1" thickBot="1" x14ac:dyDescent="0.25">
      <c r="A114" s="19" t="str">
        <f t="shared" si="18"/>
        <v>IBVS 5741 </v>
      </c>
      <c r="B114" s="26" t="str">
        <f t="shared" si="19"/>
        <v>I</v>
      </c>
      <c r="C114" s="19">
        <f t="shared" si="20"/>
        <v>53450.375200000002</v>
      </c>
      <c r="D114" s="24" t="str">
        <f t="shared" si="21"/>
        <v>vis</v>
      </c>
      <c r="E114" s="56">
        <f>VLOOKUP(C114,Active!C$21:E$972,3,FALSE)</f>
        <v>42385.004338039456</v>
      </c>
      <c r="F114" s="26" t="s">
        <v>76</v>
      </c>
      <c r="G114" s="24" t="str">
        <f t="shared" si="22"/>
        <v>53450.3752</v>
      </c>
      <c r="H114" s="19">
        <f t="shared" si="23"/>
        <v>42385</v>
      </c>
      <c r="I114" s="57" t="s">
        <v>373</v>
      </c>
      <c r="J114" s="58" t="s">
        <v>374</v>
      </c>
      <c r="K114" s="57" t="s">
        <v>375</v>
      </c>
      <c r="L114" s="57" t="s">
        <v>376</v>
      </c>
      <c r="M114" s="58" t="s">
        <v>303</v>
      </c>
      <c r="N114" s="58" t="s">
        <v>325</v>
      </c>
      <c r="O114" s="59" t="s">
        <v>377</v>
      </c>
      <c r="P114" s="60" t="s">
        <v>378</v>
      </c>
    </row>
    <row r="115" spans="1:16" ht="12.75" customHeight="1" thickBot="1" x14ac:dyDescent="0.25">
      <c r="A115" s="19" t="str">
        <f t="shared" si="18"/>
        <v>IBVS 5741 </v>
      </c>
      <c r="B115" s="26" t="str">
        <f t="shared" si="19"/>
        <v>I</v>
      </c>
      <c r="C115" s="19">
        <f t="shared" si="20"/>
        <v>53674.5337</v>
      </c>
      <c r="D115" s="24" t="str">
        <f t="shared" si="21"/>
        <v>vis</v>
      </c>
      <c r="E115" s="56">
        <f>VLOOKUP(C115,Active!C$21:E$972,3,FALSE)</f>
        <v>42725.00728062565</v>
      </c>
      <c r="F115" s="26" t="s">
        <v>76</v>
      </c>
      <c r="G115" s="24" t="str">
        <f t="shared" si="22"/>
        <v>53674.5337</v>
      </c>
      <c r="H115" s="19">
        <f t="shared" si="23"/>
        <v>42725</v>
      </c>
      <c r="I115" s="57" t="s">
        <v>384</v>
      </c>
      <c r="J115" s="58" t="s">
        <v>385</v>
      </c>
      <c r="K115" s="57" t="s">
        <v>386</v>
      </c>
      <c r="L115" s="57" t="s">
        <v>387</v>
      </c>
      <c r="M115" s="58" t="s">
        <v>303</v>
      </c>
      <c r="N115" s="58" t="s">
        <v>325</v>
      </c>
      <c r="O115" s="59" t="s">
        <v>377</v>
      </c>
      <c r="P115" s="60" t="s">
        <v>378</v>
      </c>
    </row>
    <row r="116" spans="1:16" ht="12.75" customHeight="1" thickBot="1" x14ac:dyDescent="0.25">
      <c r="A116" s="19" t="str">
        <f t="shared" si="18"/>
        <v>VSB 44 </v>
      </c>
      <c r="B116" s="26" t="str">
        <f t="shared" si="19"/>
        <v>I</v>
      </c>
      <c r="C116" s="19">
        <f t="shared" si="20"/>
        <v>53696.289499999999</v>
      </c>
      <c r="D116" s="24" t="str">
        <f t="shared" si="21"/>
        <v>vis</v>
      </c>
      <c r="E116" s="56">
        <f>VLOOKUP(C116,Active!C$21:E$972,3,FALSE)</f>
        <v>42758.006413017763</v>
      </c>
      <c r="F116" s="26" t="s">
        <v>76</v>
      </c>
      <c r="G116" s="24" t="str">
        <f t="shared" si="22"/>
        <v>53696.2895</v>
      </c>
      <c r="H116" s="19">
        <f t="shared" si="23"/>
        <v>42758</v>
      </c>
      <c r="I116" s="57" t="s">
        <v>388</v>
      </c>
      <c r="J116" s="58" t="s">
        <v>389</v>
      </c>
      <c r="K116" s="57" t="s">
        <v>390</v>
      </c>
      <c r="L116" s="57" t="s">
        <v>391</v>
      </c>
      <c r="M116" s="58" t="s">
        <v>303</v>
      </c>
      <c r="N116" s="58" t="s">
        <v>325</v>
      </c>
      <c r="O116" s="59" t="s">
        <v>392</v>
      </c>
      <c r="P116" s="60" t="s">
        <v>393</v>
      </c>
    </row>
    <row r="117" spans="1:16" ht="12.75" customHeight="1" thickBot="1" x14ac:dyDescent="0.25">
      <c r="A117" s="19" t="str">
        <f t="shared" si="18"/>
        <v>VSB 44 </v>
      </c>
      <c r="B117" s="26" t="str">
        <f t="shared" si="19"/>
        <v>I</v>
      </c>
      <c r="C117" s="19">
        <f t="shared" si="20"/>
        <v>53700.244899999998</v>
      </c>
      <c r="D117" s="24" t="str">
        <f t="shared" si="21"/>
        <v>vis</v>
      </c>
      <c r="E117" s="56">
        <f>VLOOKUP(C117,Active!C$21:E$972,3,FALSE)</f>
        <v>42764.005951911466</v>
      </c>
      <c r="F117" s="26" t="s">
        <v>76</v>
      </c>
      <c r="G117" s="24" t="str">
        <f t="shared" si="22"/>
        <v>53700.2449</v>
      </c>
      <c r="H117" s="19">
        <f t="shared" si="23"/>
        <v>42764</v>
      </c>
      <c r="I117" s="57" t="s">
        <v>394</v>
      </c>
      <c r="J117" s="58" t="s">
        <v>395</v>
      </c>
      <c r="K117" s="57" t="s">
        <v>396</v>
      </c>
      <c r="L117" s="57" t="s">
        <v>382</v>
      </c>
      <c r="M117" s="58" t="s">
        <v>303</v>
      </c>
      <c r="N117" s="58" t="s">
        <v>325</v>
      </c>
      <c r="O117" s="59" t="s">
        <v>392</v>
      </c>
      <c r="P117" s="60" t="s">
        <v>393</v>
      </c>
    </row>
    <row r="118" spans="1:16" ht="12.75" customHeight="1" thickBot="1" x14ac:dyDescent="0.25">
      <c r="A118" s="19" t="str">
        <f t="shared" si="18"/>
        <v>IBVS 5741 </v>
      </c>
      <c r="B118" s="26" t="str">
        <f t="shared" si="19"/>
        <v>I</v>
      </c>
      <c r="C118" s="19">
        <f t="shared" si="20"/>
        <v>53715.409099999997</v>
      </c>
      <c r="D118" s="24" t="str">
        <f t="shared" si="21"/>
        <v>vis</v>
      </c>
      <c r="E118" s="56">
        <f>VLOOKUP(C118,Active!C$21:E$972,3,FALSE)</f>
        <v>42787.00696513187</v>
      </c>
      <c r="F118" s="26" t="s">
        <v>76</v>
      </c>
      <c r="G118" s="24" t="str">
        <f t="shared" si="22"/>
        <v>53715.4091</v>
      </c>
      <c r="H118" s="19">
        <f t="shared" si="23"/>
        <v>42787</v>
      </c>
      <c r="I118" s="57" t="s">
        <v>397</v>
      </c>
      <c r="J118" s="58" t="s">
        <v>398</v>
      </c>
      <c r="K118" s="57" t="s">
        <v>399</v>
      </c>
      <c r="L118" s="57" t="s">
        <v>400</v>
      </c>
      <c r="M118" s="58" t="s">
        <v>303</v>
      </c>
      <c r="N118" s="58" t="s">
        <v>325</v>
      </c>
      <c r="O118" s="59" t="s">
        <v>377</v>
      </c>
      <c r="P118" s="60" t="s">
        <v>378</v>
      </c>
    </row>
    <row r="119" spans="1:16" ht="12.75" customHeight="1" thickBot="1" x14ac:dyDescent="0.25">
      <c r="A119" s="19" t="str">
        <f t="shared" si="18"/>
        <v>OEJV 0094 </v>
      </c>
      <c r="B119" s="26" t="str">
        <f t="shared" si="19"/>
        <v>II</v>
      </c>
      <c r="C119" s="19">
        <f t="shared" si="20"/>
        <v>54521.380799999999</v>
      </c>
      <c r="D119" s="24" t="str">
        <f t="shared" si="21"/>
        <v>vis</v>
      </c>
      <c r="E119" s="56" t="e">
        <f>VLOOKUP(C119,Active!C$21:E$972,3,FALSE)</f>
        <v>#N/A</v>
      </c>
      <c r="F119" s="26" t="s">
        <v>76</v>
      </c>
      <c r="G119" s="24" t="str">
        <f t="shared" si="22"/>
        <v>54521.3808</v>
      </c>
      <c r="H119" s="19">
        <f t="shared" si="23"/>
        <v>44009.5</v>
      </c>
      <c r="I119" s="57" t="s">
        <v>424</v>
      </c>
      <c r="J119" s="58" t="s">
        <v>425</v>
      </c>
      <c r="K119" s="57" t="s">
        <v>426</v>
      </c>
      <c r="L119" s="57" t="s">
        <v>404</v>
      </c>
      <c r="M119" s="58" t="s">
        <v>405</v>
      </c>
      <c r="N119" s="58" t="s">
        <v>68</v>
      </c>
      <c r="O119" s="59" t="s">
        <v>427</v>
      </c>
      <c r="P119" s="60" t="s">
        <v>428</v>
      </c>
    </row>
    <row r="120" spans="1:16" ht="12.75" customHeight="1" thickBot="1" x14ac:dyDescent="0.25">
      <c r="A120" s="19" t="str">
        <f t="shared" si="18"/>
        <v>VSB 48 </v>
      </c>
      <c r="B120" s="26" t="str">
        <f t="shared" si="19"/>
        <v>I</v>
      </c>
      <c r="C120" s="19">
        <f t="shared" si="20"/>
        <v>54809.160100000001</v>
      </c>
      <c r="D120" s="24" t="str">
        <f t="shared" si="21"/>
        <v>vis</v>
      </c>
      <c r="E120" s="56">
        <f>VLOOKUP(C120,Active!C$21:E$972,3,FALSE)</f>
        <v>44446.005211714531</v>
      </c>
      <c r="F120" s="26" t="s">
        <v>76</v>
      </c>
      <c r="G120" s="24" t="str">
        <f t="shared" si="22"/>
        <v>54809.1601</v>
      </c>
      <c r="H120" s="19">
        <f t="shared" si="23"/>
        <v>44446</v>
      </c>
      <c r="I120" s="57" t="s">
        <v>429</v>
      </c>
      <c r="J120" s="58" t="s">
        <v>430</v>
      </c>
      <c r="K120" s="57" t="s">
        <v>431</v>
      </c>
      <c r="L120" s="57" t="s">
        <v>432</v>
      </c>
      <c r="M120" s="58" t="s">
        <v>405</v>
      </c>
      <c r="N120" s="58" t="s">
        <v>76</v>
      </c>
      <c r="O120" s="59" t="s">
        <v>433</v>
      </c>
      <c r="P120" s="60" t="s">
        <v>434</v>
      </c>
    </row>
    <row r="121" spans="1:16" ht="12.75" customHeight="1" thickBot="1" x14ac:dyDescent="0.25">
      <c r="A121" s="19" t="str">
        <f t="shared" si="18"/>
        <v>VSB 50 </v>
      </c>
      <c r="B121" s="26" t="str">
        <f t="shared" si="19"/>
        <v>II</v>
      </c>
      <c r="C121" s="19">
        <f t="shared" si="20"/>
        <v>55135.176399999997</v>
      </c>
      <c r="D121" s="24" t="str">
        <f t="shared" si="21"/>
        <v>vis</v>
      </c>
      <c r="E121" s="56">
        <f>VLOOKUP(C121,Active!C$21:E$972,3,FALSE)</f>
        <v>44940.505760795044</v>
      </c>
      <c r="F121" s="26" t="s">
        <v>76</v>
      </c>
      <c r="G121" s="24" t="str">
        <f t="shared" si="22"/>
        <v>55135.1764</v>
      </c>
      <c r="H121" s="19">
        <f t="shared" si="23"/>
        <v>44940.5</v>
      </c>
      <c r="I121" s="57" t="s">
        <v>445</v>
      </c>
      <c r="J121" s="58" t="s">
        <v>446</v>
      </c>
      <c r="K121" s="57" t="s">
        <v>447</v>
      </c>
      <c r="L121" s="57" t="s">
        <v>448</v>
      </c>
      <c r="M121" s="58" t="s">
        <v>405</v>
      </c>
      <c r="N121" s="58" t="s">
        <v>449</v>
      </c>
      <c r="O121" s="59" t="s">
        <v>450</v>
      </c>
      <c r="P121" s="60" t="s">
        <v>451</v>
      </c>
    </row>
    <row r="122" spans="1:16" ht="12.75" customHeight="1" thickBot="1" x14ac:dyDescent="0.25">
      <c r="A122" s="19" t="str">
        <f t="shared" si="18"/>
        <v>VSB 50 </v>
      </c>
      <c r="B122" s="26" t="str">
        <f t="shared" si="19"/>
        <v>I</v>
      </c>
      <c r="C122" s="19">
        <f t="shared" si="20"/>
        <v>55136.163699999997</v>
      </c>
      <c r="D122" s="24" t="str">
        <f t="shared" si="21"/>
        <v>vis</v>
      </c>
      <c r="E122" s="56">
        <f>VLOOKUP(C122,Active!C$21:E$972,3,FALSE)</f>
        <v>44942.003294483104</v>
      </c>
      <c r="F122" s="26" t="s">
        <v>76</v>
      </c>
      <c r="G122" s="24" t="str">
        <f t="shared" si="22"/>
        <v>55136.1637</v>
      </c>
      <c r="H122" s="19">
        <f t="shared" si="23"/>
        <v>44942</v>
      </c>
      <c r="I122" s="57" t="s">
        <v>452</v>
      </c>
      <c r="J122" s="58" t="s">
        <v>453</v>
      </c>
      <c r="K122" s="57" t="s">
        <v>454</v>
      </c>
      <c r="L122" s="57" t="s">
        <v>455</v>
      </c>
      <c r="M122" s="58" t="s">
        <v>405</v>
      </c>
      <c r="N122" s="58" t="s">
        <v>449</v>
      </c>
      <c r="O122" s="59" t="s">
        <v>450</v>
      </c>
      <c r="P122" s="60" t="s">
        <v>451</v>
      </c>
    </row>
    <row r="123" spans="1:16" x14ac:dyDescent="0.2">
      <c r="B123" s="26"/>
      <c r="F123" s="26"/>
    </row>
    <row r="124" spans="1:16" x14ac:dyDescent="0.2">
      <c r="B124" s="26"/>
      <c r="F124" s="26"/>
    </row>
    <row r="125" spans="1:16" x14ac:dyDescent="0.2">
      <c r="B125" s="26"/>
      <c r="F125" s="26"/>
    </row>
    <row r="126" spans="1:16" x14ac:dyDescent="0.2">
      <c r="B126" s="26"/>
      <c r="F126" s="26"/>
    </row>
    <row r="127" spans="1:16" x14ac:dyDescent="0.2">
      <c r="B127" s="26"/>
      <c r="F127" s="26"/>
    </row>
    <row r="128" spans="1:16" x14ac:dyDescent="0.2">
      <c r="B128" s="26"/>
      <c r="F128" s="26"/>
    </row>
    <row r="129" spans="2:6" x14ac:dyDescent="0.2">
      <c r="B129" s="26"/>
      <c r="F129" s="26"/>
    </row>
    <row r="130" spans="2:6" x14ac:dyDescent="0.2">
      <c r="B130" s="26"/>
      <c r="F130" s="26"/>
    </row>
    <row r="131" spans="2:6" x14ac:dyDescent="0.2">
      <c r="B131" s="26"/>
      <c r="F131" s="26"/>
    </row>
    <row r="132" spans="2:6" x14ac:dyDescent="0.2">
      <c r="B132" s="26"/>
      <c r="F132" s="26"/>
    </row>
    <row r="133" spans="2:6" x14ac:dyDescent="0.2">
      <c r="B133" s="26"/>
      <c r="F133" s="26"/>
    </row>
    <row r="134" spans="2:6" x14ac:dyDescent="0.2">
      <c r="B134" s="26"/>
      <c r="F134" s="26"/>
    </row>
    <row r="135" spans="2:6" x14ac:dyDescent="0.2">
      <c r="B135" s="26"/>
      <c r="F135" s="26"/>
    </row>
    <row r="136" spans="2:6" x14ac:dyDescent="0.2">
      <c r="B136" s="26"/>
      <c r="F136" s="26"/>
    </row>
    <row r="137" spans="2:6" x14ac:dyDescent="0.2">
      <c r="B137" s="26"/>
      <c r="F137" s="26"/>
    </row>
    <row r="138" spans="2:6" x14ac:dyDescent="0.2">
      <c r="B138" s="26"/>
      <c r="F138" s="26"/>
    </row>
    <row r="139" spans="2:6" x14ac:dyDescent="0.2">
      <c r="B139" s="26"/>
      <c r="F139" s="26"/>
    </row>
    <row r="140" spans="2:6" x14ac:dyDescent="0.2">
      <c r="B140" s="26"/>
      <c r="F140" s="26"/>
    </row>
    <row r="141" spans="2:6" x14ac:dyDescent="0.2">
      <c r="B141" s="26"/>
      <c r="F141" s="26"/>
    </row>
    <row r="142" spans="2:6" x14ac:dyDescent="0.2">
      <c r="B142" s="26"/>
      <c r="F142" s="26"/>
    </row>
    <row r="143" spans="2:6" x14ac:dyDescent="0.2">
      <c r="B143" s="26"/>
      <c r="F143" s="26"/>
    </row>
    <row r="144" spans="2:6" x14ac:dyDescent="0.2">
      <c r="B144" s="26"/>
      <c r="F144" s="26"/>
    </row>
    <row r="145" spans="2:6" x14ac:dyDescent="0.2">
      <c r="B145" s="26"/>
      <c r="F145" s="26"/>
    </row>
    <row r="146" spans="2:6" x14ac:dyDescent="0.2">
      <c r="B146" s="26"/>
      <c r="F146" s="26"/>
    </row>
    <row r="147" spans="2:6" x14ac:dyDescent="0.2">
      <c r="B147" s="26"/>
      <c r="F147" s="26"/>
    </row>
    <row r="148" spans="2:6" x14ac:dyDescent="0.2">
      <c r="B148" s="26"/>
      <c r="F148" s="26"/>
    </row>
    <row r="149" spans="2:6" x14ac:dyDescent="0.2">
      <c r="B149" s="26"/>
      <c r="F149" s="26"/>
    </row>
    <row r="150" spans="2:6" x14ac:dyDescent="0.2">
      <c r="B150" s="26"/>
      <c r="F150" s="26"/>
    </row>
    <row r="151" spans="2:6" x14ac:dyDescent="0.2">
      <c r="B151" s="26"/>
      <c r="F151" s="26"/>
    </row>
    <row r="152" spans="2:6" x14ac:dyDescent="0.2">
      <c r="B152" s="26"/>
      <c r="F152" s="26"/>
    </row>
    <row r="153" spans="2:6" x14ac:dyDescent="0.2">
      <c r="B153" s="26"/>
      <c r="F153" s="26"/>
    </row>
    <row r="154" spans="2:6" x14ac:dyDescent="0.2">
      <c r="B154" s="26"/>
      <c r="F154" s="26"/>
    </row>
    <row r="155" spans="2:6" x14ac:dyDescent="0.2">
      <c r="B155" s="26"/>
      <c r="F155" s="26"/>
    </row>
    <row r="156" spans="2:6" x14ac:dyDescent="0.2">
      <c r="B156" s="26"/>
      <c r="F156" s="26"/>
    </row>
    <row r="157" spans="2:6" x14ac:dyDescent="0.2">
      <c r="B157" s="26"/>
      <c r="F157" s="26"/>
    </row>
    <row r="158" spans="2:6" x14ac:dyDescent="0.2">
      <c r="B158" s="26"/>
      <c r="F158" s="26"/>
    </row>
    <row r="159" spans="2:6" x14ac:dyDescent="0.2">
      <c r="B159" s="26"/>
      <c r="F159" s="26"/>
    </row>
    <row r="160" spans="2:6" x14ac:dyDescent="0.2">
      <c r="B160" s="26"/>
      <c r="F160" s="26"/>
    </row>
    <row r="161" spans="2:6" x14ac:dyDescent="0.2">
      <c r="B161" s="26"/>
      <c r="F161" s="26"/>
    </row>
    <row r="162" spans="2:6" x14ac:dyDescent="0.2">
      <c r="B162" s="26"/>
      <c r="F162" s="26"/>
    </row>
    <row r="163" spans="2:6" x14ac:dyDescent="0.2">
      <c r="B163" s="26"/>
      <c r="F163" s="26"/>
    </row>
    <row r="164" spans="2:6" x14ac:dyDescent="0.2">
      <c r="B164" s="26"/>
      <c r="F164" s="26"/>
    </row>
    <row r="165" spans="2:6" x14ac:dyDescent="0.2">
      <c r="B165" s="26"/>
      <c r="F165" s="26"/>
    </row>
    <row r="166" spans="2:6" x14ac:dyDescent="0.2">
      <c r="B166" s="26"/>
      <c r="F166" s="26"/>
    </row>
    <row r="167" spans="2:6" x14ac:dyDescent="0.2">
      <c r="B167" s="26"/>
      <c r="F167" s="26"/>
    </row>
    <row r="168" spans="2:6" x14ac:dyDescent="0.2">
      <c r="B168" s="26"/>
      <c r="F168" s="26"/>
    </row>
    <row r="169" spans="2:6" x14ac:dyDescent="0.2">
      <c r="B169" s="26"/>
      <c r="F169" s="26"/>
    </row>
    <row r="170" spans="2:6" x14ac:dyDescent="0.2">
      <c r="B170" s="26"/>
      <c r="F170" s="26"/>
    </row>
    <row r="171" spans="2:6" x14ac:dyDescent="0.2">
      <c r="B171" s="26"/>
      <c r="F171" s="26"/>
    </row>
    <row r="172" spans="2:6" x14ac:dyDescent="0.2">
      <c r="B172" s="26"/>
      <c r="F172" s="26"/>
    </row>
    <row r="173" spans="2:6" x14ac:dyDescent="0.2">
      <c r="B173" s="26"/>
      <c r="F173" s="26"/>
    </row>
    <row r="174" spans="2:6" x14ac:dyDescent="0.2">
      <c r="B174" s="26"/>
      <c r="F174" s="26"/>
    </row>
    <row r="175" spans="2:6" x14ac:dyDescent="0.2">
      <c r="B175" s="26"/>
      <c r="F175" s="26"/>
    </row>
    <row r="176" spans="2:6" x14ac:dyDescent="0.2">
      <c r="B176" s="26"/>
      <c r="F176" s="26"/>
    </row>
    <row r="177" spans="2:6" x14ac:dyDescent="0.2">
      <c r="B177" s="26"/>
      <c r="F177" s="26"/>
    </row>
    <row r="178" spans="2:6" x14ac:dyDescent="0.2">
      <c r="B178" s="26"/>
      <c r="F178" s="26"/>
    </row>
    <row r="179" spans="2:6" x14ac:dyDescent="0.2">
      <c r="B179" s="26"/>
      <c r="F179" s="26"/>
    </row>
    <row r="180" spans="2:6" x14ac:dyDescent="0.2">
      <c r="B180" s="26"/>
      <c r="F180" s="26"/>
    </row>
    <row r="181" spans="2:6" x14ac:dyDescent="0.2">
      <c r="B181" s="26"/>
      <c r="F181" s="26"/>
    </row>
    <row r="182" spans="2:6" x14ac:dyDescent="0.2">
      <c r="B182" s="26"/>
      <c r="F182" s="26"/>
    </row>
    <row r="183" spans="2:6" x14ac:dyDescent="0.2">
      <c r="B183" s="26"/>
      <c r="F183" s="26"/>
    </row>
    <row r="184" spans="2:6" x14ac:dyDescent="0.2">
      <c r="B184" s="26"/>
      <c r="F184" s="26"/>
    </row>
    <row r="185" spans="2:6" x14ac:dyDescent="0.2">
      <c r="B185" s="26"/>
      <c r="F185" s="26"/>
    </row>
    <row r="186" spans="2:6" x14ac:dyDescent="0.2">
      <c r="B186" s="26"/>
      <c r="F186" s="26"/>
    </row>
    <row r="187" spans="2:6" x14ac:dyDescent="0.2">
      <c r="B187" s="26"/>
      <c r="F187" s="26"/>
    </row>
    <row r="188" spans="2:6" x14ac:dyDescent="0.2">
      <c r="B188" s="26"/>
      <c r="F188" s="26"/>
    </row>
    <row r="189" spans="2:6" x14ac:dyDescent="0.2">
      <c r="B189" s="26"/>
      <c r="F189" s="26"/>
    </row>
    <row r="190" spans="2:6" x14ac:dyDescent="0.2">
      <c r="B190" s="26"/>
      <c r="F190" s="26"/>
    </row>
    <row r="191" spans="2:6" x14ac:dyDescent="0.2">
      <c r="B191" s="26"/>
      <c r="F191" s="26"/>
    </row>
    <row r="192" spans="2:6" x14ac:dyDescent="0.2">
      <c r="B192" s="26"/>
      <c r="F192" s="26"/>
    </row>
    <row r="193" spans="2:6" x14ac:dyDescent="0.2">
      <c r="B193" s="26"/>
      <c r="F193" s="26"/>
    </row>
    <row r="194" spans="2:6" x14ac:dyDescent="0.2">
      <c r="B194" s="26"/>
      <c r="F194" s="26"/>
    </row>
    <row r="195" spans="2:6" x14ac:dyDescent="0.2">
      <c r="B195" s="26"/>
      <c r="F195" s="26"/>
    </row>
    <row r="196" spans="2:6" x14ac:dyDescent="0.2">
      <c r="B196" s="26"/>
      <c r="F196" s="26"/>
    </row>
    <row r="197" spans="2:6" x14ac:dyDescent="0.2">
      <c r="B197" s="26"/>
      <c r="F197" s="26"/>
    </row>
    <row r="198" spans="2:6" x14ac:dyDescent="0.2">
      <c r="B198" s="26"/>
      <c r="F198" s="26"/>
    </row>
    <row r="199" spans="2:6" x14ac:dyDescent="0.2">
      <c r="B199" s="26"/>
      <c r="F199" s="26"/>
    </row>
    <row r="200" spans="2:6" x14ac:dyDescent="0.2">
      <c r="B200" s="26"/>
      <c r="F200" s="26"/>
    </row>
    <row r="201" spans="2:6" x14ac:dyDescent="0.2">
      <c r="B201" s="26"/>
      <c r="F201" s="26"/>
    </row>
    <row r="202" spans="2:6" x14ac:dyDescent="0.2">
      <c r="B202" s="26"/>
      <c r="F202" s="26"/>
    </row>
    <row r="203" spans="2:6" x14ac:dyDescent="0.2">
      <c r="B203" s="26"/>
      <c r="F203" s="26"/>
    </row>
    <row r="204" spans="2:6" x14ac:dyDescent="0.2">
      <c r="B204" s="26"/>
      <c r="F204" s="26"/>
    </row>
    <row r="205" spans="2:6" x14ac:dyDescent="0.2">
      <c r="B205" s="26"/>
      <c r="F205" s="26"/>
    </row>
    <row r="206" spans="2:6" x14ac:dyDescent="0.2">
      <c r="B206" s="26"/>
      <c r="F206" s="26"/>
    </row>
    <row r="207" spans="2:6" x14ac:dyDescent="0.2">
      <c r="B207" s="26"/>
      <c r="F207" s="26"/>
    </row>
    <row r="208" spans="2:6" x14ac:dyDescent="0.2">
      <c r="B208" s="26"/>
      <c r="F208" s="26"/>
    </row>
    <row r="209" spans="2:6" x14ac:dyDescent="0.2">
      <c r="B209" s="26"/>
      <c r="F209" s="26"/>
    </row>
    <row r="210" spans="2:6" x14ac:dyDescent="0.2">
      <c r="B210" s="26"/>
      <c r="F210" s="26"/>
    </row>
    <row r="211" spans="2:6" x14ac:dyDescent="0.2">
      <c r="B211" s="26"/>
      <c r="F211" s="26"/>
    </row>
    <row r="212" spans="2:6" x14ac:dyDescent="0.2">
      <c r="B212" s="26"/>
      <c r="F212" s="26"/>
    </row>
    <row r="213" spans="2:6" x14ac:dyDescent="0.2">
      <c r="B213" s="26"/>
      <c r="F213" s="26"/>
    </row>
    <row r="214" spans="2:6" x14ac:dyDescent="0.2">
      <c r="B214" s="26"/>
      <c r="F214" s="26"/>
    </row>
    <row r="215" spans="2:6" x14ac:dyDescent="0.2">
      <c r="B215" s="26"/>
      <c r="F215" s="26"/>
    </row>
    <row r="216" spans="2:6" x14ac:dyDescent="0.2">
      <c r="B216" s="26"/>
      <c r="F216" s="26"/>
    </row>
    <row r="217" spans="2:6" x14ac:dyDescent="0.2">
      <c r="B217" s="26"/>
      <c r="F217" s="26"/>
    </row>
    <row r="218" spans="2:6" x14ac:dyDescent="0.2">
      <c r="B218" s="26"/>
      <c r="F218" s="26"/>
    </row>
    <row r="219" spans="2:6" x14ac:dyDescent="0.2">
      <c r="B219" s="26"/>
      <c r="F219" s="26"/>
    </row>
    <row r="220" spans="2:6" x14ac:dyDescent="0.2">
      <c r="B220" s="26"/>
      <c r="F220" s="26"/>
    </row>
    <row r="221" spans="2:6" x14ac:dyDescent="0.2">
      <c r="B221" s="26"/>
      <c r="F221" s="26"/>
    </row>
    <row r="222" spans="2:6" x14ac:dyDescent="0.2">
      <c r="B222" s="26"/>
      <c r="F222" s="26"/>
    </row>
    <row r="223" spans="2:6" x14ac:dyDescent="0.2">
      <c r="B223" s="26"/>
      <c r="F223" s="26"/>
    </row>
    <row r="224" spans="2:6" x14ac:dyDescent="0.2">
      <c r="B224" s="26"/>
      <c r="F224" s="26"/>
    </row>
    <row r="225" spans="2:6" x14ac:dyDescent="0.2">
      <c r="B225" s="26"/>
      <c r="F225" s="26"/>
    </row>
    <row r="226" spans="2:6" x14ac:dyDescent="0.2">
      <c r="B226" s="26"/>
      <c r="F226" s="26"/>
    </row>
    <row r="227" spans="2:6" x14ac:dyDescent="0.2">
      <c r="B227" s="26"/>
      <c r="F227" s="26"/>
    </row>
    <row r="228" spans="2:6" x14ac:dyDescent="0.2">
      <c r="B228" s="26"/>
      <c r="F228" s="26"/>
    </row>
    <row r="229" spans="2:6" x14ac:dyDescent="0.2">
      <c r="B229" s="26"/>
      <c r="F229" s="26"/>
    </row>
    <row r="230" spans="2:6" x14ac:dyDescent="0.2">
      <c r="B230" s="26"/>
      <c r="F230" s="26"/>
    </row>
    <row r="231" spans="2:6" x14ac:dyDescent="0.2">
      <c r="B231" s="26"/>
      <c r="F231" s="26"/>
    </row>
    <row r="232" spans="2:6" x14ac:dyDescent="0.2">
      <c r="B232" s="26"/>
      <c r="F232" s="26"/>
    </row>
    <row r="233" spans="2:6" x14ac:dyDescent="0.2">
      <c r="B233" s="26"/>
      <c r="F233" s="26"/>
    </row>
    <row r="234" spans="2:6" x14ac:dyDescent="0.2">
      <c r="B234" s="26"/>
      <c r="F234" s="26"/>
    </row>
    <row r="235" spans="2:6" x14ac:dyDescent="0.2">
      <c r="B235" s="26"/>
      <c r="F235" s="26"/>
    </row>
    <row r="236" spans="2:6" x14ac:dyDescent="0.2">
      <c r="B236" s="26"/>
      <c r="F236" s="26"/>
    </row>
    <row r="237" spans="2:6" x14ac:dyDescent="0.2">
      <c r="B237" s="26"/>
      <c r="F237" s="26"/>
    </row>
    <row r="238" spans="2:6" x14ac:dyDescent="0.2">
      <c r="B238" s="26"/>
      <c r="F238" s="26"/>
    </row>
    <row r="239" spans="2:6" x14ac:dyDescent="0.2">
      <c r="B239" s="26"/>
      <c r="F239" s="26"/>
    </row>
    <row r="240" spans="2:6" x14ac:dyDescent="0.2">
      <c r="B240" s="26"/>
      <c r="F240" s="26"/>
    </row>
    <row r="241" spans="2:6" x14ac:dyDescent="0.2">
      <c r="B241" s="26"/>
      <c r="F241" s="26"/>
    </row>
    <row r="242" spans="2:6" x14ac:dyDescent="0.2">
      <c r="B242" s="26"/>
      <c r="F242" s="26"/>
    </row>
    <row r="243" spans="2:6" x14ac:dyDescent="0.2">
      <c r="B243" s="26"/>
      <c r="F243" s="26"/>
    </row>
    <row r="244" spans="2:6" x14ac:dyDescent="0.2">
      <c r="B244" s="26"/>
      <c r="F244" s="26"/>
    </row>
    <row r="245" spans="2:6" x14ac:dyDescent="0.2">
      <c r="B245" s="26"/>
      <c r="F245" s="26"/>
    </row>
    <row r="246" spans="2:6" x14ac:dyDescent="0.2">
      <c r="B246" s="26"/>
      <c r="F246" s="26"/>
    </row>
    <row r="247" spans="2:6" x14ac:dyDescent="0.2">
      <c r="B247" s="26"/>
      <c r="F247" s="26"/>
    </row>
    <row r="248" spans="2:6" x14ac:dyDescent="0.2">
      <c r="B248" s="26"/>
      <c r="F248" s="26"/>
    </row>
    <row r="249" spans="2:6" x14ac:dyDescent="0.2">
      <c r="B249" s="26"/>
      <c r="F249" s="26"/>
    </row>
    <row r="250" spans="2:6" x14ac:dyDescent="0.2">
      <c r="B250" s="26"/>
      <c r="F250" s="26"/>
    </row>
    <row r="251" spans="2:6" x14ac:dyDescent="0.2">
      <c r="B251" s="26"/>
      <c r="F251" s="26"/>
    </row>
    <row r="252" spans="2:6" x14ac:dyDescent="0.2">
      <c r="B252" s="26"/>
      <c r="F252" s="26"/>
    </row>
    <row r="253" spans="2:6" x14ac:dyDescent="0.2">
      <c r="B253" s="26"/>
      <c r="F253" s="26"/>
    </row>
    <row r="254" spans="2:6" x14ac:dyDescent="0.2">
      <c r="B254" s="26"/>
      <c r="F254" s="26"/>
    </row>
    <row r="255" spans="2:6" x14ac:dyDescent="0.2">
      <c r="B255" s="26"/>
      <c r="F255" s="26"/>
    </row>
    <row r="256" spans="2:6" x14ac:dyDescent="0.2">
      <c r="B256" s="26"/>
      <c r="F256" s="26"/>
    </row>
    <row r="257" spans="2:6" x14ac:dyDescent="0.2">
      <c r="B257" s="26"/>
      <c r="F257" s="26"/>
    </row>
    <row r="258" spans="2:6" x14ac:dyDescent="0.2">
      <c r="B258" s="26"/>
      <c r="F258" s="26"/>
    </row>
    <row r="259" spans="2:6" x14ac:dyDescent="0.2">
      <c r="B259" s="26"/>
      <c r="F259" s="26"/>
    </row>
    <row r="260" spans="2:6" x14ac:dyDescent="0.2">
      <c r="B260" s="26"/>
      <c r="F260" s="26"/>
    </row>
    <row r="261" spans="2:6" x14ac:dyDescent="0.2">
      <c r="B261" s="26"/>
      <c r="F261" s="26"/>
    </row>
    <row r="262" spans="2:6" x14ac:dyDescent="0.2">
      <c r="B262" s="26"/>
      <c r="F262" s="26"/>
    </row>
    <row r="263" spans="2:6" x14ac:dyDescent="0.2">
      <c r="B263" s="26"/>
      <c r="F263" s="26"/>
    </row>
    <row r="264" spans="2:6" x14ac:dyDescent="0.2">
      <c r="B264" s="26"/>
      <c r="F264" s="26"/>
    </row>
    <row r="265" spans="2:6" x14ac:dyDescent="0.2">
      <c r="B265" s="26"/>
      <c r="F265" s="26"/>
    </row>
    <row r="266" spans="2:6" x14ac:dyDescent="0.2">
      <c r="B266" s="26"/>
      <c r="F266" s="26"/>
    </row>
    <row r="267" spans="2:6" x14ac:dyDescent="0.2">
      <c r="B267" s="26"/>
      <c r="F267" s="26"/>
    </row>
    <row r="268" spans="2:6" x14ac:dyDescent="0.2">
      <c r="B268" s="26"/>
      <c r="F268" s="26"/>
    </row>
    <row r="269" spans="2:6" x14ac:dyDescent="0.2">
      <c r="B269" s="26"/>
      <c r="F269" s="26"/>
    </row>
    <row r="270" spans="2:6" x14ac:dyDescent="0.2">
      <c r="B270" s="26"/>
      <c r="F270" s="26"/>
    </row>
    <row r="271" spans="2:6" x14ac:dyDescent="0.2">
      <c r="B271" s="26"/>
      <c r="F271" s="26"/>
    </row>
    <row r="272" spans="2:6" x14ac:dyDescent="0.2">
      <c r="B272" s="26"/>
      <c r="F272" s="26"/>
    </row>
    <row r="273" spans="2:6" x14ac:dyDescent="0.2">
      <c r="B273" s="26"/>
      <c r="F273" s="26"/>
    </row>
    <row r="274" spans="2:6" x14ac:dyDescent="0.2">
      <c r="B274" s="26"/>
      <c r="F274" s="26"/>
    </row>
    <row r="275" spans="2:6" x14ac:dyDescent="0.2">
      <c r="B275" s="26"/>
      <c r="F275" s="26"/>
    </row>
    <row r="276" spans="2:6" x14ac:dyDescent="0.2">
      <c r="B276" s="26"/>
      <c r="F276" s="26"/>
    </row>
    <row r="277" spans="2:6" x14ac:dyDescent="0.2">
      <c r="B277" s="26"/>
      <c r="F277" s="26"/>
    </row>
    <row r="278" spans="2:6" x14ac:dyDescent="0.2">
      <c r="B278" s="26"/>
      <c r="F278" s="26"/>
    </row>
    <row r="279" spans="2:6" x14ac:dyDescent="0.2">
      <c r="B279" s="26"/>
      <c r="F279" s="26"/>
    </row>
    <row r="280" spans="2:6" x14ac:dyDescent="0.2">
      <c r="B280" s="26"/>
      <c r="F280" s="26"/>
    </row>
    <row r="281" spans="2:6" x14ac:dyDescent="0.2">
      <c r="B281" s="26"/>
      <c r="F281" s="26"/>
    </row>
    <row r="282" spans="2:6" x14ac:dyDescent="0.2">
      <c r="B282" s="26"/>
      <c r="F282" s="26"/>
    </row>
    <row r="283" spans="2:6" x14ac:dyDescent="0.2">
      <c r="B283" s="26"/>
      <c r="F283" s="26"/>
    </row>
    <row r="284" spans="2:6" x14ac:dyDescent="0.2">
      <c r="B284" s="26"/>
      <c r="F284" s="26"/>
    </row>
    <row r="285" spans="2:6" x14ac:dyDescent="0.2">
      <c r="B285" s="26"/>
      <c r="F285" s="26"/>
    </row>
    <row r="286" spans="2:6" x14ac:dyDescent="0.2">
      <c r="B286" s="26"/>
      <c r="F286" s="26"/>
    </row>
    <row r="287" spans="2:6" x14ac:dyDescent="0.2">
      <c r="B287" s="26"/>
      <c r="F287" s="26"/>
    </row>
    <row r="288" spans="2:6" x14ac:dyDescent="0.2">
      <c r="B288" s="26"/>
      <c r="F288" s="26"/>
    </row>
    <row r="289" spans="2:6" x14ac:dyDescent="0.2">
      <c r="B289" s="26"/>
      <c r="F289" s="26"/>
    </row>
    <row r="290" spans="2:6" x14ac:dyDescent="0.2">
      <c r="B290" s="26"/>
      <c r="F290" s="26"/>
    </row>
    <row r="291" spans="2:6" x14ac:dyDescent="0.2">
      <c r="B291" s="26"/>
      <c r="F291" s="26"/>
    </row>
    <row r="292" spans="2:6" x14ac:dyDescent="0.2">
      <c r="B292" s="26"/>
      <c r="F292" s="26"/>
    </row>
    <row r="293" spans="2:6" x14ac:dyDescent="0.2">
      <c r="B293" s="26"/>
      <c r="F293" s="26"/>
    </row>
    <row r="294" spans="2:6" x14ac:dyDescent="0.2">
      <c r="B294" s="26"/>
      <c r="F294" s="26"/>
    </row>
    <row r="295" spans="2:6" x14ac:dyDescent="0.2">
      <c r="B295" s="26"/>
      <c r="F295" s="26"/>
    </row>
    <row r="296" spans="2:6" x14ac:dyDescent="0.2">
      <c r="B296" s="26"/>
      <c r="F296" s="26"/>
    </row>
    <row r="297" spans="2:6" x14ac:dyDescent="0.2">
      <c r="B297" s="26"/>
      <c r="F297" s="26"/>
    </row>
    <row r="298" spans="2:6" x14ac:dyDescent="0.2">
      <c r="B298" s="26"/>
      <c r="F298" s="26"/>
    </row>
    <row r="299" spans="2:6" x14ac:dyDescent="0.2">
      <c r="B299" s="26"/>
      <c r="F299" s="26"/>
    </row>
    <row r="300" spans="2:6" x14ac:dyDescent="0.2">
      <c r="B300" s="26"/>
      <c r="F300" s="26"/>
    </row>
    <row r="301" spans="2:6" x14ac:dyDescent="0.2">
      <c r="B301" s="26"/>
      <c r="F301" s="26"/>
    </row>
    <row r="302" spans="2:6" x14ac:dyDescent="0.2">
      <c r="B302" s="26"/>
      <c r="F302" s="26"/>
    </row>
    <row r="303" spans="2:6" x14ac:dyDescent="0.2">
      <c r="B303" s="26"/>
      <c r="F303" s="26"/>
    </row>
    <row r="304" spans="2:6" x14ac:dyDescent="0.2">
      <c r="B304" s="26"/>
      <c r="F304" s="26"/>
    </row>
    <row r="305" spans="2:6" x14ac:dyDescent="0.2">
      <c r="B305" s="26"/>
      <c r="F305" s="26"/>
    </row>
    <row r="306" spans="2:6" x14ac:dyDescent="0.2">
      <c r="B306" s="26"/>
      <c r="F306" s="26"/>
    </row>
    <row r="307" spans="2:6" x14ac:dyDescent="0.2">
      <c r="B307" s="26"/>
      <c r="F307" s="26"/>
    </row>
    <row r="308" spans="2:6" x14ac:dyDescent="0.2">
      <c r="B308" s="26"/>
      <c r="F308" s="26"/>
    </row>
    <row r="309" spans="2:6" x14ac:dyDescent="0.2">
      <c r="B309" s="26"/>
      <c r="F309" s="26"/>
    </row>
    <row r="310" spans="2:6" x14ac:dyDescent="0.2">
      <c r="B310" s="26"/>
      <c r="F310" s="26"/>
    </row>
    <row r="311" spans="2:6" x14ac:dyDescent="0.2">
      <c r="B311" s="26"/>
      <c r="F311" s="26"/>
    </row>
    <row r="312" spans="2:6" x14ac:dyDescent="0.2">
      <c r="B312" s="26"/>
      <c r="F312" s="26"/>
    </row>
    <row r="313" spans="2:6" x14ac:dyDescent="0.2">
      <c r="B313" s="26"/>
      <c r="F313" s="26"/>
    </row>
    <row r="314" spans="2:6" x14ac:dyDescent="0.2">
      <c r="B314" s="26"/>
      <c r="F314" s="26"/>
    </row>
    <row r="315" spans="2:6" x14ac:dyDescent="0.2">
      <c r="B315" s="26"/>
      <c r="F315" s="26"/>
    </row>
    <row r="316" spans="2:6" x14ac:dyDescent="0.2">
      <c r="B316" s="26"/>
      <c r="F316" s="26"/>
    </row>
    <row r="317" spans="2:6" x14ac:dyDescent="0.2">
      <c r="B317" s="26"/>
      <c r="F317" s="26"/>
    </row>
    <row r="318" spans="2:6" x14ac:dyDescent="0.2">
      <c r="B318" s="26"/>
      <c r="F318" s="26"/>
    </row>
    <row r="319" spans="2:6" x14ac:dyDescent="0.2">
      <c r="B319" s="26"/>
      <c r="F319" s="26"/>
    </row>
    <row r="320" spans="2:6" x14ac:dyDescent="0.2">
      <c r="B320" s="26"/>
      <c r="F320" s="26"/>
    </row>
    <row r="321" spans="2:6" x14ac:dyDescent="0.2">
      <c r="B321" s="26"/>
      <c r="F321" s="26"/>
    </row>
    <row r="322" spans="2:6" x14ac:dyDescent="0.2">
      <c r="B322" s="26"/>
      <c r="F322" s="26"/>
    </row>
    <row r="323" spans="2:6" x14ac:dyDescent="0.2">
      <c r="B323" s="26"/>
      <c r="F323" s="26"/>
    </row>
    <row r="324" spans="2:6" x14ac:dyDescent="0.2">
      <c r="B324" s="26"/>
      <c r="F324" s="26"/>
    </row>
    <row r="325" spans="2:6" x14ac:dyDescent="0.2">
      <c r="B325" s="26"/>
      <c r="F325" s="26"/>
    </row>
    <row r="326" spans="2:6" x14ac:dyDescent="0.2">
      <c r="B326" s="26"/>
      <c r="F326" s="26"/>
    </row>
    <row r="327" spans="2:6" x14ac:dyDescent="0.2">
      <c r="B327" s="26"/>
      <c r="F327" s="26"/>
    </row>
    <row r="328" spans="2:6" x14ac:dyDescent="0.2">
      <c r="B328" s="26"/>
      <c r="F328" s="26"/>
    </row>
    <row r="329" spans="2:6" x14ac:dyDescent="0.2">
      <c r="B329" s="26"/>
      <c r="F329" s="26"/>
    </row>
    <row r="330" spans="2:6" x14ac:dyDescent="0.2">
      <c r="B330" s="26"/>
      <c r="F330" s="26"/>
    </row>
    <row r="331" spans="2:6" x14ac:dyDescent="0.2">
      <c r="B331" s="26"/>
      <c r="F331" s="26"/>
    </row>
    <row r="332" spans="2:6" x14ac:dyDescent="0.2">
      <c r="B332" s="26"/>
      <c r="F332" s="26"/>
    </row>
    <row r="333" spans="2:6" x14ac:dyDescent="0.2">
      <c r="B333" s="26"/>
      <c r="F333" s="26"/>
    </row>
    <row r="334" spans="2:6" x14ac:dyDescent="0.2">
      <c r="B334" s="26"/>
      <c r="F334" s="26"/>
    </row>
    <row r="335" spans="2:6" x14ac:dyDescent="0.2">
      <c r="B335" s="26"/>
      <c r="F335" s="26"/>
    </row>
    <row r="336" spans="2:6" x14ac:dyDescent="0.2">
      <c r="B336" s="26"/>
      <c r="F336" s="26"/>
    </row>
    <row r="337" spans="2:6" x14ac:dyDescent="0.2">
      <c r="B337" s="26"/>
      <c r="F337" s="26"/>
    </row>
    <row r="338" spans="2:6" x14ac:dyDescent="0.2">
      <c r="B338" s="26"/>
      <c r="F338" s="26"/>
    </row>
    <row r="339" spans="2:6" x14ac:dyDescent="0.2">
      <c r="B339" s="26"/>
      <c r="F339" s="26"/>
    </row>
    <row r="340" spans="2:6" x14ac:dyDescent="0.2">
      <c r="B340" s="26"/>
      <c r="F340" s="26"/>
    </row>
    <row r="341" spans="2:6" x14ac:dyDescent="0.2">
      <c r="B341" s="26"/>
      <c r="F341" s="26"/>
    </row>
    <row r="342" spans="2:6" x14ac:dyDescent="0.2">
      <c r="B342" s="26"/>
      <c r="F342" s="26"/>
    </row>
    <row r="343" spans="2:6" x14ac:dyDescent="0.2">
      <c r="B343" s="26"/>
      <c r="F343" s="26"/>
    </row>
    <row r="344" spans="2:6" x14ac:dyDescent="0.2">
      <c r="B344" s="26"/>
      <c r="F344" s="26"/>
    </row>
    <row r="345" spans="2:6" x14ac:dyDescent="0.2">
      <c r="B345" s="26"/>
      <c r="F345" s="26"/>
    </row>
    <row r="346" spans="2:6" x14ac:dyDescent="0.2">
      <c r="B346" s="26"/>
      <c r="F346" s="26"/>
    </row>
    <row r="347" spans="2:6" x14ac:dyDescent="0.2">
      <c r="B347" s="26"/>
      <c r="F347" s="26"/>
    </row>
    <row r="348" spans="2:6" x14ac:dyDescent="0.2">
      <c r="B348" s="26"/>
      <c r="F348" s="26"/>
    </row>
    <row r="349" spans="2:6" x14ac:dyDescent="0.2">
      <c r="B349" s="26"/>
      <c r="F349" s="26"/>
    </row>
    <row r="350" spans="2:6" x14ac:dyDescent="0.2">
      <c r="B350" s="26"/>
      <c r="F350" s="26"/>
    </row>
    <row r="351" spans="2:6" x14ac:dyDescent="0.2">
      <c r="B351" s="26"/>
      <c r="F351" s="26"/>
    </row>
    <row r="352" spans="2:6" x14ac:dyDescent="0.2">
      <c r="B352" s="26"/>
      <c r="F352" s="26"/>
    </row>
    <row r="353" spans="2:6" x14ac:dyDescent="0.2">
      <c r="B353" s="26"/>
      <c r="F353" s="26"/>
    </row>
    <row r="354" spans="2:6" x14ac:dyDescent="0.2">
      <c r="B354" s="26"/>
      <c r="F354" s="26"/>
    </row>
    <row r="355" spans="2:6" x14ac:dyDescent="0.2">
      <c r="B355" s="26"/>
      <c r="F355" s="26"/>
    </row>
    <row r="356" spans="2:6" x14ac:dyDescent="0.2">
      <c r="B356" s="26"/>
      <c r="F356" s="26"/>
    </row>
    <row r="357" spans="2:6" x14ac:dyDescent="0.2">
      <c r="B357" s="26"/>
      <c r="F357" s="26"/>
    </row>
    <row r="358" spans="2:6" x14ac:dyDescent="0.2">
      <c r="B358" s="26"/>
      <c r="F358" s="26"/>
    </row>
    <row r="359" spans="2:6" x14ac:dyDescent="0.2">
      <c r="B359" s="26"/>
      <c r="F359" s="26"/>
    </row>
    <row r="360" spans="2:6" x14ac:dyDescent="0.2">
      <c r="B360" s="26"/>
      <c r="F360" s="26"/>
    </row>
    <row r="361" spans="2:6" x14ac:dyDescent="0.2">
      <c r="B361" s="26"/>
      <c r="F361" s="26"/>
    </row>
    <row r="362" spans="2:6" x14ac:dyDescent="0.2">
      <c r="B362" s="26"/>
      <c r="F362" s="26"/>
    </row>
    <row r="363" spans="2:6" x14ac:dyDescent="0.2">
      <c r="B363" s="26"/>
      <c r="F363" s="26"/>
    </row>
    <row r="364" spans="2:6" x14ac:dyDescent="0.2">
      <c r="B364" s="26"/>
      <c r="F364" s="26"/>
    </row>
    <row r="365" spans="2:6" x14ac:dyDescent="0.2">
      <c r="B365" s="26"/>
      <c r="F365" s="26"/>
    </row>
    <row r="366" spans="2:6" x14ac:dyDescent="0.2">
      <c r="B366" s="26"/>
      <c r="F366" s="26"/>
    </row>
    <row r="367" spans="2:6" x14ac:dyDescent="0.2">
      <c r="B367" s="26"/>
      <c r="F367" s="26"/>
    </row>
    <row r="368" spans="2:6" x14ac:dyDescent="0.2">
      <c r="B368" s="26"/>
      <c r="F368" s="26"/>
    </row>
    <row r="369" spans="2:6" x14ac:dyDescent="0.2">
      <c r="B369" s="26"/>
      <c r="F369" s="26"/>
    </row>
    <row r="370" spans="2:6" x14ac:dyDescent="0.2">
      <c r="B370" s="26"/>
      <c r="F370" s="26"/>
    </row>
    <row r="371" spans="2:6" x14ac:dyDescent="0.2">
      <c r="B371" s="26"/>
      <c r="F371" s="26"/>
    </row>
    <row r="372" spans="2:6" x14ac:dyDescent="0.2">
      <c r="B372" s="26"/>
      <c r="F372" s="26"/>
    </row>
    <row r="373" spans="2:6" x14ac:dyDescent="0.2">
      <c r="B373" s="26"/>
      <c r="F373" s="26"/>
    </row>
    <row r="374" spans="2:6" x14ac:dyDescent="0.2">
      <c r="B374" s="26"/>
      <c r="F374" s="26"/>
    </row>
    <row r="375" spans="2:6" x14ac:dyDescent="0.2">
      <c r="B375" s="26"/>
      <c r="F375" s="26"/>
    </row>
    <row r="376" spans="2:6" x14ac:dyDescent="0.2">
      <c r="B376" s="26"/>
      <c r="F376" s="26"/>
    </row>
    <row r="377" spans="2:6" x14ac:dyDescent="0.2">
      <c r="B377" s="26"/>
      <c r="F377" s="26"/>
    </row>
    <row r="378" spans="2:6" x14ac:dyDescent="0.2">
      <c r="B378" s="26"/>
      <c r="F378" s="26"/>
    </row>
    <row r="379" spans="2:6" x14ac:dyDescent="0.2">
      <c r="B379" s="26"/>
      <c r="F379" s="26"/>
    </row>
    <row r="380" spans="2:6" x14ac:dyDescent="0.2">
      <c r="B380" s="26"/>
      <c r="F380" s="26"/>
    </row>
    <row r="381" spans="2:6" x14ac:dyDescent="0.2">
      <c r="B381" s="26"/>
      <c r="F381" s="26"/>
    </row>
    <row r="382" spans="2:6" x14ac:dyDescent="0.2">
      <c r="B382" s="26"/>
      <c r="F382" s="26"/>
    </row>
    <row r="383" spans="2:6" x14ac:dyDescent="0.2">
      <c r="B383" s="26"/>
      <c r="F383" s="26"/>
    </row>
    <row r="384" spans="2:6" x14ac:dyDescent="0.2">
      <c r="B384" s="26"/>
      <c r="F384" s="26"/>
    </row>
    <row r="385" spans="2:6" x14ac:dyDescent="0.2">
      <c r="B385" s="26"/>
      <c r="F385" s="26"/>
    </row>
    <row r="386" spans="2:6" x14ac:dyDescent="0.2">
      <c r="B386" s="26"/>
      <c r="F386" s="26"/>
    </row>
    <row r="387" spans="2:6" x14ac:dyDescent="0.2">
      <c r="B387" s="26"/>
      <c r="F387" s="26"/>
    </row>
    <row r="388" spans="2:6" x14ac:dyDescent="0.2">
      <c r="B388" s="26"/>
      <c r="F388" s="26"/>
    </row>
    <row r="389" spans="2:6" x14ac:dyDescent="0.2">
      <c r="B389" s="26"/>
      <c r="F389" s="26"/>
    </row>
    <row r="390" spans="2:6" x14ac:dyDescent="0.2">
      <c r="B390" s="26"/>
      <c r="F390" s="26"/>
    </row>
    <row r="391" spans="2:6" x14ac:dyDescent="0.2">
      <c r="B391" s="26"/>
      <c r="F391" s="26"/>
    </row>
    <row r="392" spans="2:6" x14ac:dyDescent="0.2">
      <c r="B392" s="26"/>
      <c r="F392" s="26"/>
    </row>
    <row r="393" spans="2:6" x14ac:dyDescent="0.2">
      <c r="B393" s="26"/>
      <c r="F393" s="26"/>
    </row>
    <row r="394" spans="2:6" x14ac:dyDescent="0.2">
      <c r="B394" s="26"/>
      <c r="F394" s="26"/>
    </row>
    <row r="395" spans="2:6" x14ac:dyDescent="0.2">
      <c r="B395" s="26"/>
      <c r="F395" s="26"/>
    </row>
    <row r="396" spans="2:6" x14ac:dyDescent="0.2">
      <c r="B396" s="26"/>
      <c r="F396" s="26"/>
    </row>
    <row r="397" spans="2:6" x14ac:dyDescent="0.2">
      <c r="B397" s="26"/>
      <c r="F397" s="26"/>
    </row>
    <row r="398" spans="2:6" x14ac:dyDescent="0.2">
      <c r="B398" s="26"/>
      <c r="F398" s="26"/>
    </row>
    <row r="399" spans="2:6" x14ac:dyDescent="0.2">
      <c r="B399" s="26"/>
      <c r="F399" s="26"/>
    </row>
    <row r="400" spans="2:6" x14ac:dyDescent="0.2">
      <c r="B400" s="26"/>
      <c r="F400" s="26"/>
    </row>
    <row r="401" spans="2:6" x14ac:dyDescent="0.2">
      <c r="B401" s="26"/>
      <c r="F401" s="26"/>
    </row>
    <row r="402" spans="2:6" x14ac:dyDescent="0.2">
      <c r="B402" s="26"/>
      <c r="F402" s="26"/>
    </row>
    <row r="403" spans="2:6" x14ac:dyDescent="0.2">
      <c r="B403" s="26"/>
      <c r="F403" s="26"/>
    </row>
    <row r="404" spans="2:6" x14ac:dyDescent="0.2">
      <c r="B404" s="26"/>
      <c r="F404" s="26"/>
    </row>
    <row r="405" spans="2:6" x14ac:dyDescent="0.2">
      <c r="B405" s="26"/>
      <c r="F405" s="26"/>
    </row>
    <row r="406" spans="2:6" x14ac:dyDescent="0.2">
      <c r="B406" s="26"/>
      <c r="F406" s="26"/>
    </row>
    <row r="407" spans="2:6" x14ac:dyDescent="0.2">
      <c r="B407" s="26"/>
      <c r="F407" s="26"/>
    </row>
    <row r="408" spans="2:6" x14ac:dyDescent="0.2">
      <c r="B408" s="26"/>
      <c r="F408" s="26"/>
    </row>
    <row r="409" spans="2:6" x14ac:dyDescent="0.2">
      <c r="B409" s="26"/>
      <c r="F409" s="26"/>
    </row>
    <row r="410" spans="2:6" x14ac:dyDescent="0.2">
      <c r="B410" s="26"/>
      <c r="F410" s="26"/>
    </row>
    <row r="411" spans="2:6" x14ac:dyDescent="0.2">
      <c r="B411" s="26"/>
      <c r="F411" s="26"/>
    </row>
    <row r="412" spans="2:6" x14ac:dyDescent="0.2">
      <c r="B412" s="26"/>
      <c r="F412" s="26"/>
    </row>
    <row r="413" spans="2:6" x14ac:dyDescent="0.2">
      <c r="B413" s="26"/>
      <c r="F413" s="26"/>
    </row>
    <row r="414" spans="2:6" x14ac:dyDescent="0.2">
      <c r="B414" s="26"/>
      <c r="F414" s="26"/>
    </row>
    <row r="415" spans="2:6" x14ac:dyDescent="0.2">
      <c r="B415" s="26"/>
      <c r="F415" s="26"/>
    </row>
    <row r="416" spans="2:6" x14ac:dyDescent="0.2">
      <c r="B416" s="26"/>
      <c r="F416" s="26"/>
    </row>
    <row r="417" spans="2:6" x14ac:dyDescent="0.2">
      <c r="B417" s="26"/>
      <c r="F417" s="26"/>
    </row>
    <row r="418" spans="2:6" x14ac:dyDescent="0.2">
      <c r="B418" s="26"/>
      <c r="F418" s="26"/>
    </row>
    <row r="419" spans="2:6" x14ac:dyDescent="0.2">
      <c r="B419" s="26"/>
      <c r="F419" s="26"/>
    </row>
    <row r="420" spans="2:6" x14ac:dyDescent="0.2">
      <c r="B420" s="26"/>
      <c r="F420" s="26"/>
    </row>
    <row r="421" spans="2:6" x14ac:dyDescent="0.2">
      <c r="B421" s="26"/>
      <c r="F421" s="26"/>
    </row>
    <row r="422" spans="2:6" x14ac:dyDescent="0.2">
      <c r="B422" s="26"/>
      <c r="F422" s="26"/>
    </row>
    <row r="423" spans="2:6" x14ac:dyDescent="0.2">
      <c r="B423" s="26"/>
      <c r="F423" s="26"/>
    </row>
    <row r="424" spans="2:6" x14ac:dyDescent="0.2">
      <c r="B424" s="26"/>
      <c r="F424" s="26"/>
    </row>
    <row r="425" spans="2:6" x14ac:dyDescent="0.2">
      <c r="B425" s="26"/>
      <c r="F425" s="26"/>
    </row>
    <row r="426" spans="2:6" x14ac:dyDescent="0.2">
      <c r="B426" s="26"/>
      <c r="F426" s="26"/>
    </row>
    <row r="427" spans="2:6" x14ac:dyDescent="0.2">
      <c r="B427" s="26"/>
      <c r="F427" s="26"/>
    </row>
    <row r="428" spans="2:6" x14ac:dyDescent="0.2">
      <c r="B428" s="26"/>
      <c r="F428" s="26"/>
    </row>
    <row r="429" spans="2:6" x14ac:dyDescent="0.2">
      <c r="B429" s="26"/>
      <c r="F429" s="26"/>
    </row>
    <row r="430" spans="2:6" x14ac:dyDescent="0.2">
      <c r="B430" s="26"/>
      <c r="F430" s="26"/>
    </row>
    <row r="431" spans="2:6" x14ac:dyDescent="0.2">
      <c r="B431" s="26"/>
      <c r="F431" s="26"/>
    </row>
    <row r="432" spans="2:6" x14ac:dyDescent="0.2">
      <c r="B432" s="26"/>
      <c r="F432" s="26"/>
    </row>
    <row r="433" spans="2:6" x14ac:dyDescent="0.2">
      <c r="B433" s="26"/>
      <c r="F433" s="26"/>
    </row>
    <row r="434" spans="2:6" x14ac:dyDescent="0.2">
      <c r="B434" s="26"/>
      <c r="F434" s="26"/>
    </row>
    <row r="435" spans="2:6" x14ac:dyDescent="0.2">
      <c r="B435" s="26"/>
      <c r="F435" s="26"/>
    </row>
    <row r="436" spans="2:6" x14ac:dyDescent="0.2">
      <c r="B436" s="26"/>
      <c r="F436" s="26"/>
    </row>
    <row r="437" spans="2:6" x14ac:dyDescent="0.2">
      <c r="B437" s="26"/>
      <c r="F437" s="26"/>
    </row>
    <row r="438" spans="2:6" x14ac:dyDescent="0.2">
      <c r="B438" s="26"/>
      <c r="F438" s="26"/>
    </row>
    <row r="439" spans="2:6" x14ac:dyDescent="0.2">
      <c r="B439" s="26"/>
      <c r="F439" s="26"/>
    </row>
    <row r="440" spans="2:6" x14ac:dyDescent="0.2">
      <c r="B440" s="26"/>
      <c r="F440" s="26"/>
    </row>
    <row r="441" spans="2:6" x14ac:dyDescent="0.2">
      <c r="B441" s="26"/>
      <c r="F441" s="26"/>
    </row>
    <row r="442" spans="2:6" x14ac:dyDescent="0.2">
      <c r="B442" s="26"/>
      <c r="F442" s="26"/>
    </row>
    <row r="443" spans="2:6" x14ac:dyDescent="0.2">
      <c r="B443" s="26"/>
      <c r="F443" s="26"/>
    </row>
    <row r="444" spans="2:6" x14ac:dyDescent="0.2">
      <c r="B444" s="26"/>
      <c r="F444" s="26"/>
    </row>
    <row r="445" spans="2:6" x14ac:dyDescent="0.2">
      <c r="B445" s="26"/>
      <c r="F445" s="26"/>
    </row>
    <row r="446" spans="2:6" x14ac:dyDescent="0.2">
      <c r="B446" s="26"/>
      <c r="F446" s="26"/>
    </row>
    <row r="447" spans="2:6" x14ac:dyDescent="0.2">
      <c r="B447" s="26"/>
      <c r="F447" s="26"/>
    </row>
    <row r="448" spans="2:6" x14ac:dyDescent="0.2">
      <c r="B448" s="26"/>
      <c r="F448" s="26"/>
    </row>
    <row r="449" spans="2:6" x14ac:dyDescent="0.2">
      <c r="B449" s="26"/>
      <c r="F449" s="26"/>
    </row>
    <row r="450" spans="2:6" x14ac:dyDescent="0.2">
      <c r="B450" s="26"/>
      <c r="F450" s="26"/>
    </row>
    <row r="451" spans="2:6" x14ac:dyDescent="0.2">
      <c r="B451" s="26"/>
      <c r="F451" s="26"/>
    </row>
    <row r="452" spans="2:6" x14ac:dyDescent="0.2">
      <c r="B452" s="26"/>
      <c r="F452" s="26"/>
    </row>
    <row r="453" spans="2:6" x14ac:dyDescent="0.2">
      <c r="B453" s="26"/>
      <c r="F453" s="26"/>
    </row>
    <row r="454" spans="2:6" x14ac:dyDescent="0.2">
      <c r="B454" s="26"/>
      <c r="F454" s="26"/>
    </row>
    <row r="455" spans="2:6" x14ac:dyDescent="0.2">
      <c r="B455" s="26"/>
      <c r="F455" s="26"/>
    </row>
    <row r="456" spans="2:6" x14ac:dyDescent="0.2">
      <c r="B456" s="26"/>
      <c r="F456" s="26"/>
    </row>
    <row r="457" spans="2:6" x14ac:dyDescent="0.2">
      <c r="B457" s="26"/>
      <c r="F457" s="26"/>
    </row>
    <row r="458" spans="2:6" x14ac:dyDescent="0.2">
      <c r="B458" s="26"/>
      <c r="F458" s="26"/>
    </row>
    <row r="459" spans="2:6" x14ac:dyDescent="0.2">
      <c r="B459" s="26"/>
      <c r="F459" s="26"/>
    </row>
    <row r="460" spans="2:6" x14ac:dyDescent="0.2">
      <c r="B460" s="26"/>
      <c r="F460" s="26"/>
    </row>
    <row r="461" spans="2:6" x14ac:dyDescent="0.2">
      <c r="B461" s="26"/>
      <c r="F461" s="26"/>
    </row>
    <row r="462" spans="2:6" x14ac:dyDescent="0.2">
      <c r="B462" s="26"/>
      <c r="F462" s="26"/>
    </row>
    <row r="463" spans="2:6" x14ac:dyDescent="0.2">
      <c r="B463" s="26"/>
      <c r="F463" s="26"/>
    </row>
    <row r="464" spans="2:6" x14ac:dyDescent="0.2">
      <c r="B464" s="26"/>
      <c r="F464" s="26"/>
    </row>
    <row r="465" spans="2:6" x14ac:dyDescent="0.2">
      <c r="B465" s="26"/>
      <c r="F465" s="26"/>
    </row>
    <row r="466" spans="2:6" x14ac:dyDescent="0.2">
      <c r="B466" s="26"/>
      <c r="F466" s="26"/>
    </row>
    <row r="467" spans="2:6" x14ac:dyDescent="0.2">
      <c r="B467" s="26"/>
      <c r="F467" s="26"/>
    </row>
    <row r="468" spans="2:6" x14ac:dyDescent="0.2">
      <c r="B468" s="26"/>
      <c r="F468" s="26"/>
    </row>
    <row r="469" spans="2:6" x14ac:dyDescent="0.2">
      <c r="B469" s="26"/>
      <c r="F469" s="26"/>
    </row>
    <row r="470" spans="2:6" x14ac:dyDescent="0.2">
      <c r="B470" s="26"/>
      <c r="F470" s="26"/>
    </row>
    <row r="471" spans="2:6" x14ac:dyDescent="0.2">
      <c r="B471" s="26"/>
      <c r="F471" s="26"/>
    </row>
    <row r="472" spans="2:6" x14ac:dyDescent="0.2">
      <c r="B472" s="26"/>
      <c r="F472" s="26"/>
    </row>
    <row r="473" spans="2:6" x14ac:dyDescent="0.2">
      <c r="B473" s="26"/>
      <c r="F473" s="26"/>
    </row>
    <row r="474" spans="2:6" x14ac:dyDescent="0.2">
      <c r="B474" s="26"/>
      <c r="F474" s="26"/>
    </row>
    <row r="475" spans="2:6" x14ac:dyDescent="0.2">
      <c r="B475" s="26"/>
      <c r="F475" s="26"/>
    </row>
    <row r="476" spans="2:6" x14ac:dyDescent="0.2">
      <c r="B476" s="26"/>
      <c r="F476" s="26"/>
    </row>
    <row r="477" spans="2:6" x14ac:dyDescent="0.2">
      <c r="B477" s="26"/>
      <c r="F477" s="26"/>
    </row>
    <row r="478" spans="2:6" x14ac:dyDescent="0.2">
      <c r="B478" s="26"/>
      <c r="F478" s="26"/>
    </row>
    <row r="479" spans="2:6" x14ac:dyDescent="0.2">
      <c r="B479" s="26"/>
      <c r="F479" s="26"/>
    </row>
    <row r="480" spans="2:6" x14ac:dyDescent="0.2">
      <c r="B480" s="26"/>
      <c r="F480" s="26"/>
    </row>
    <row r="481" spans="2:6" x14ac:dyDescent="0.2">
      <c r="B481" s="26"/>
      <c r="F481" s="26"/>
    </row>
    <row r="482" spans="2:6" x14ac:dyDescent="0.2">
      <c r="B482" s="26"/>
      <c r="F482" s="26"/>
    </row>
    <row r="483" spans="2:6" x14ac:dyDescent="0.2">
      <c r="B483" s="26"/>
      <c r="F483" s="26"/>
    </row>
    <row r="484" spans="2:6" x14ac:dyDescent="0.2">
      <c r="B484" s="26"/>
      <c r="F484" s="26"/>
    </row>
    <row r="485" spans="2:6" x14ac:dyDescent="0.2">
      <c r="B485" s="26"/>
      <c r="F485" s="26"/>
    </row>
    <row r="486" spans="2:6" x14ac:dyDescent="0.2">
      <c r="B486" s="26"/>
      <c r="F486" s="26"/>
    </row>
    <row r="487" spans="2:6" x14ac:dyDescent="0.2">
      <c r="B487" s="26"/>
      <c r="F487" s="26"/>
    </row>
    <row r="488" spans="2:6" x14ac:dyDescent="0.2">
      <c r="B488" s="26"/>
      <c r="F488" s="26"/>
    </row>
    <row r="489" spans="2:6" x14ac:dyDescent="0.2">
      <c r="B489" s="26"/>
      <c r="F489" s="26"/>
    </row>
    <row r="490" spans="2:6" x14ac:dyDescent="0.2">
      <c r="B490" s="26"/>
      <c r="F490" s="26"/>
    </row>
    <row r="491" spans="2:6" x14ac:dyDescent="0.2">
      <c r="B491" s="26"/>
      <c r="F491" s="26"/>
    </row>
    <row r="492" spans="2:6" x14ac:dyDescent="0.2">
      <c r="B492" s="26"/>
      <c r="F492" s="26"/>
    </row>
    <row r="493" spans="2:6" x14ac:dyDescent="0.2">
      <c r="B493" s="26"/>
      <c r="F493" s="26"/>
    </row>
    <row r="494" spans="2:6" x14ac:dyDescent="0.2">
      <c r="B494" s="26"/>
      <c r="F494" s="26"/>
    </row>
    <row r="495" spans="2:6" x14ac:dyDescent="0.2">
      <c r="B495" s="26"/>
      <c r="F495" s="26"/>
    </row>
    <row r="496" spans="2:6" x14ac:dyDescent="0.2">
      <c r="B496" s="26"/>
      <c r="F496" s="26"/>
    </row>
    <row r="497" spans="2:6" x14ac:dyDescent="0.2">
      <c r="B497" s="26"/>
      <c r="F497" s="26"/>
    </row>
    <row r="498" spans="2:6" x14ac:dyDescent="0.2">
      <c r="B498" s="26"/>
      <c r="F498" s="26"/>
    </row>
    <row r="499" spans="2:6" x14ac:dyDescent="0.2">
      <c r="B499" s="26"/>
      <c r="F499" s="26"/>
    </row>
    <row r="500" spans="2:6" x14ac:dyDescent="0.2">
      <c r="B500" s="26"/>
      <c r="F500" s="26"/>
    </row>
    <row r="501" spans="2:6" x14ac:dyDescent="0.2">
      <c r="B501" s="26"/>
      <c r="F501" s="26"/>
    </row>
    <row r="502" spans="2:6" x14ac:dyDescent="0.2">
      <c r="B502" s="26"/>
      <c r="F502" s="26"/>
    </row>
    <row r="503" spans="2:6" x14ac:dyDescent="0.2">
      <c r="B503" s="26"/>
      <c r="F503" s="26"/>
    </row>
    <row r="504" spans="2:6" x14ac:dyDescent="0.2">
      <c r="B504" s="26"/>
      <c r="F504" s="26"/>
    </row>
    <row r="505" spans="2:6" x14ac:dyDescent="0.2">
      <c r="B505" s="26"/>
      <c r="F505" s="26"/>
    </row>
    <row r="506" spans="2:6" x14ac:dyDescent="0.2">
      <c r="B506" s="26"/>
      <c r="F506" s="26"/>
    </row>
    <row r="507" spans="2:6" x14ac:dyDescent="0.2">
      <c r="B507" s="26"/>
      <c r="F507" s="26"/>
    </row>
    <row r="508" spans="2:6" x14ac:dyDescent="0.2">
      <c r="B508" s="26"/>
      <c r="F508" s="26"/>
    </row>
    <row r="509" spans="2:6" x14ac:dyDescent="0.2">
      <c r="B509" s="26"/>
      <c r="F509" s="26"/>
    </row>
    <row r="510" spans="2:6" x14ac:dyDescent="0.2">
      <c r="B510" s="26"/>
      <c r="F510" s="26"/>
    </row>
    <row r="511" spans="2:6" x14ac:dyDescent="0.2">
      <c r="B511" s="26"/>
      <c r="F511" s="26"/>
    </row>
    <row r="512" spans="2:6" x14ac:dyDescent="0.2">
      <c r="B512" s="26"/>
      <c r="F512" s="26"/>
    </row>
    <row r="513" spans="2:6" x14ac:dyDescent="0.2">
      <c r="B513" s="26"/>
      <c r="F513" s="26"/>
    </row>
    <row r="514" spans="2:6" x14ac:dyDescent="0.2">
      <c r="B514" s="26"/>
      <c r="F514" s="26"/>
    </row>
    <row r="515" spans="2:6" x14ac:dyDescent="0.2">
      <c r="B515" s="26"/>
      <c r="F515" s="26"/>
    </row>
    <row r="516" spans="2:6" x14ac:dyDescent="0.2">
      <c r="B516" s="26"/>
      <c r="F516" s="26"/>
    </row>
    <row r="517" spans="2:6" x14ac:dyDescent="0.2">
      <c r="B517" s="26"/>
      <c r="F517" s="26"/>
    </row>
    <row r="518" spans="2:6" x14ac:dyDescent="0.2">
      <c r="B518" s="26"/>
      <c r="F518" s="26"/>
    </row>
    <row r="519" spans="2:6" x14ac:dyDescent="0.2">
      <c r="B519" s="26"/>
      <c r="F519" s="26"/>
    </row>
    <row r="520" spans="2:6" x14ac:dyDescent="0.2">
      <c r="B520" s="26"/>
      <c r="F520" s="26"/>
    </row>
    <row r="521" spans="2:6" x14ac:dyDescent="0.2">
      <c r="B521" s="26"/>
      <c r="F521" s="26"/>
    </row>
    <row r="522" spans="2:6" x14ac:dyDescent="0.2">
      <c r="B522" s="26"/>
      <c r="F522" s="26"/>
    </row>
    <row r="523" spans="2:6" x14ac:dyDescent="0.2">
      <c r="B523" s="26"/>
      <c r="F523" s="26"/>
    </row>
    <row r="524" spans="2:6" x14ac:dyDescent="0.2">
      <c r="B524" s="26"/>
      <c r="F524" s="26"/>
    </row>
    <row r="525" spans="2:6" x14ac:dyDescent="0.2">
      <c r="B525" s="26"/>
      <c r="F525" s="26"/>
    </row>
    <row r="526" spans="2:6" x14ac:dyDescent="0.2">
      <c r="B526" s="26"/>
      <c r="F526" s="26"/>
    </row>
    <row r="527" spans="2:6" x14ac:dyDescent="0.2">
      <c r="B527" s="26"/>
      <c r="F527" s="26"/>
    </row>
    <row r="528" spans="2:6" x14ac:dyDescent="0.2">
      <c r="B528" s="26"/>
      <c r="F528" s="26"/>
    </row>
    <row r="529" spans="2:6" x14ac:dyDescent="0.2">
      <c r="B529" s="26"/>
      <c r="F529" s="26"/>
    </row>
    <row r="530" spans="2:6" x14ac:dyDescent="0.2">
      <c r="B530" s="26"/>
      <c r="F530" s="26"/>
    </row>
    <row r="531" spans="2:6" x14ac:dyDescent="0.2">
      <c r="B531" s="26"/>
      <c r="F531" s="26"/>
    </row>
    <row r="532" spans="2:6" x14ac:dyDescent="0.2">
      <c r="B532" s="26"/>
      <c r="F532" s="26"/>
    </row>
    <row r="533" spans="2:6" x14ac:dyDescent="0.2">
      <c r="B533" s="26"/>
      <c r="F533" s="26"/>
    </row>
    <row r="534" spans="2:6" x14ac:dyDescent="0.2">
      <c r="B534" s="26"/>
      <c r="F534" s="26"/>
    </row>
    <row r="535" spans="2:6" x14ac:dyDescent="0.2">
      <c r="B535" s="26"/>
      <c r="F535" s="26"/>
    </row>
    <row r="536" spans="2:6" x14ac:dyDescent="0.2">
      <c r="B536" s="26"/>
      <c r="F536" s="26"/>
    </row>
    <row r="537" spans="2:6" x14ac:dyDescent="0.2">
      <c r="B537" s="26"/>
      <c r="F537" s="26"/>
    </row>
    <row r="538" spans="2:6" x14ac:dyDescent="0.2">
      <c r="B538" s="26"/>
      <c r="F538" s="26"/>
    </row>
    <row r="539" spans="2:6" x14ac:dyDescent="0.2">
      <c r="B539" s="26"/>
      <c r="F539" s="26"/>
    </row>
    <row r="540" spans="2:6" x14ac:dyDescent="0.2">
      <c r="B540" s="26"/>
      <c r="F540" s="26"/>
    </row>
    <row r="541" spans="2:6" x14ac:dyDescent="0.2">
      <c r="B541" s="26"/>
      <c r="F541" s="26"/>
    </row>
    <row r="542" spans="2:6" x14ac:dyDescent="0.2">
      <c r="B542" s="26"/>
      <c r="F542" s="26"/>
    </row>
    <row r="543" spans="2:6" x14ac:dyDescent="0.2">
      <c r="B543" s="26"/>
      <c r="F543" s="26"/>
    </row>
    <row r="544" spans="2:6" x14ac:dyDescent="0.2">
      <c r="B544" s="26"/>
      <c r="F544" s="26"/>
    </row>
    <row r="545" spans="2:6" x14ac:dyDescent="0.2">
      <c r="B545" s="26"/>
      <c r="F545" s="26"/>
    </row>
    <row r="546" spans="2:6" x14ac:dyDescent="0.2">
      <c r="B546" s="26"/>
      <c r="F546" s="26"/>
    </row>
    <row r="547" spans="2:6" x14ac:dyDescent="0.2">
      <c r="B547" s="26"/>
      <c r="F547" s="26"/>
    </row>
    <row r="548" spans="2:6" x14ac:dyDescent="0.2">
      <c r="B548" s="26"/>
      <c r="F548" s="26"/>
    </row>
    <row r="549" spans="2:6" x14ac:dyDescent="0.2">
      <c r="B549" s="26"/>
      <c r="F549" s="26"/>
    </row>
    <row r="550" spans="2:6" x14ac:dyDescent="0.2">
      <c r="B550" s="26"/>
      <c r="F550" s="26"/>
    </row>
    <row r="551" spans="2:6" x14ac:dyDescent="0.2">
      <c r="B551" s="26"/>
      <c r="F551" s="26"/>
    </row>
    <row r="552" spans="2:6" x14ac:dyDescent="0.2">
      <c r="B552" s="26"/>
      <c r="F552" s="26"/>
    </row>
    <row r="553" spans="2:6" x14ac:dyDescent="0.2">
      <c r="B553" s="26"/>
      <c r="F553" s="26"/>
    </row>
    <row r="554" spans="2:6" x14ac:dyDescent="0.2">
      <c r="B554" s="26"/>
      <c r="F554" s="26"/>
    </row>
    <row r="555" spans="2:6" x14ac:dyDescent="0.2">
      <c r="B555" s="26"/>
      <c r="F555" s="26"/>
    </row>
    <row r="556" spans="2:6" x14ac:dyDescent="0.2">
      <c r="B556" s="26"/>
      <c r="F556" s="26"/>
    </row>
    <row r="557" spans="2:6" x14ac:dyDescent="0.2">
      <c r="B557" s="26"/>
      <c r="F557" s="26"/>
    </row>
    <row r="558" spans="2:6" x14ac:dyDescent="0.2">
      <c r="B558" s="26"/>
      <c r="F558" s="26"/>
    </row>
    <row r="559" spans="2:6" x14ac:dyDescent="0.2">
      <c r="B559" s="26"/>
      <c r="F559" s="26"/>
    </row>
    <row r="560" spans="2:6" x14ac:dyDescent="0.2">
      <c r="B560" s="26"/>
      <c r="F560" s="26"/>
    </row>
    <row r="561" spans="2:6" x14ac:dyDescent="0.2">
      <c r="B561" s="26"/>
      <c r="F561" s="26"/>
    </row>
    <row r="562" spans="2:6" x14ac:dyDescent="0.2">
      <c r="B562" s="26"/>
      <c r="F562" s="26"/>
    </row>
    <row r="563" spans="2:6" x14ac:dyDescent="0.2">
      <c r="B563" s="26"/>
      <c r="F563" s="26"/>
    </row>
    <row r="564" spans="2:6" x14ac:dyDescent="0.2">
      <c r="B564" s="26"/>
      <c r="F564" s="26"/>
    </row>
    <row r="565" spans="2:6" x14ac:dyDescent="0.2">
      <c r="B565" s="26"/>
      <c r="F565" s="26"/>
    </row>
    <row r="566" spans="2:6" x14ac:dyDescent="0.2">
      <c r="B566" s="26"/>
      <c r="F566" s="26"/>
    </row>
    <row r="567" spans="2:6" x14ac:dyDescent="0.2">
      <c r="B567" s="26"/>
      <c r="F567" s="26"/>
    </row>
    <row r="568" spans="2:6" x14ac:dyDescent="0.2">
      <c r="B568" s="26"/>
      <c r="F568" s="26"/>
    </row>
    <row r="569" spans="2:6" x14ac:dyDescent="0.2">
      <c r="B569" s="26"/>
      <c r="F569" s="26"/>
    </row>
    <row r="570" spans="2:6" x14ac:dyDescent="0.2">
      <c r="B570" s="26"/>
      <c r="F570" s="26"/>
    </row>
    <row r="571" spans="2:6" x14ac:dyDescent="0.2">
      <c r="B571" s="26"/>
      <c r="F571" s="26"/>
    </row>
    <row r="572" spans="2:6" x14ac:dyDescent="0.2">
      <c r="B572" s="26"/>
      <c r="F572" s="26"/>
    </row>
    <row r="573" spans="2:6" x14ac:dyDescent="0.2">
      <c r="B573" s="26"/>
      <c r="F573" s="26"/>
    </row>
    <row r="574" spans="2:6" x14ac:dyDescent="0.2">
      <c r="B574" s="26"/>
      <c r="F574" s="26"/>
    </row>
    <row r="575" spans="2:6" x14ac:dyDescent="0.2">
      <c r="B575" s="26"/>
      <c r="F575" s="26"/>
    </row>
    <row r="576" spans="2:6" x14ac:dyDescent="0.2">
      <c r="B576" s="26"/>
      <c r="F576" s="26"/>
    </row>
    <row r="577" spans="2:6" x14ac:dyDescent="0.2">
      <c r="B577" s="26"/>
      <c r="F577" s="26"/>
    </row>
    <row r="578" spans="2:6" x14ac:dyDescent="0.2">
      <c r="B578" s="26"/>
      <c r="F578" s="26"/>
    </row>
    <row r="579" spans="2:6" x14ac:dyDescent="0.2">
      <c r="B579" s="26"/>
      <c r="F579" s="26"/>
    </row>
    <row r="580" spans="2:6" x14ac:dyDescent="0.2">
      <c r="B580" s="26"/>
      <c r="F580" s="26"/>
    </row>
    <row r="581" spans="2:6" x14ac:dyDescent="0.2">
      <c r="B581" s="26"/>
      <c r="F581" s="26"/>
    </row>
    <row r="582" spans="2:6" x14ac:dyDescent="0.2">
      <c r="B582" s="26"/>
      <c r="F582" s="26"/>
    </row>
    <row r="583" spans="2:6" x14ac:dyDescent="0.2">
      <c r="B583" s="26"/>
      <c r="F583" s="26"/>
    </row>
    <row r="584" spans="2:6" x14ac:dyDescent="0.2">
      <c r="B584" s="26"/>
      <c r="F584" s="26"/>
    </row>
    <row r="585" spans="2:6" x14ac:dyDescent="0.2">
      <c r="B585" s="26"/>
      <c r="F585" s="26"/>
    </row>
    <row r="586" spans="2:6" x14ac:dyDescent="0.2">
      <c r="B586" s="26"/>
      <c r="F586" s="26"/>
    </row>
    <row r="587" spans="2:6" x14ac:dyDescent="0.2">
      <c r="B587" s="26"/>
      <c r="F587" s="26"/>
    </row>
    <row r="588" spans="2:6" x14ac:dyDescent="0.2">
      <c r="B588" s="26"/>
      <c r="F588" s="26"/>
    </row>
    <row r="589" spans="2:6" x14ac:dyDescent="0.2">
      <c r="B589" s="26"/>
      <c r="F589" s="26"/>
    </row>
    <row r="590" spans="2:6" x14ac:dyDescent="0.2">
      <c r="B590" s="26"/>
      <c r="F590" s="26"/>
    </row>
    <row r="591" spans="2:6" x14ac:dyDescent="0.2">
      <c r="B591" s="26"/>
      <c r="F591" s="26"/>
    </row>
    <row r="592" spans="2:6" x14ac:dyDescent="0.2">
      <c r="B592" s="26"/>
      <c r="F592" s="26"/>
    </row>
    <row r="593" spans="2:6" x14ac:dyDescent="0.2">
      <c r="B593" s="26"/>
      <c r="F593" s="26"/>
    </row>
    <row r="594" spans="2:6" x14ac:dyDescent="0.2">
      <c r="B594" s="26"/>
      <c r="F594" s="26"/>
    </row>
    <row r="595" spans="2:6" x14ac:dyDescent="0.2">
      <c r="B595" s="26"/>
      <c r="F595" s="26"/>
    </row>
    <row r="596" spans="2:6" x14ac:dyDescent="0.2">
      <c r="B596" s="26"/>
      <c r="F596" s="26"/>
    </row>
    <row r="597" spans="2:6" x14ac:dyDescent="0.2">
      <c r="B597" s="26"/>
      <c r="F597" s="26"/>
    </row>
    <row r="598" spans="2:6" x14ac:dyDescent="0.2">
      <c r="B598" s="26"/>
      <c r="F598" s="26"/>
    </row>
    <row r="599" spans="2:6" x14ac:dyDescent="0.2">
      <c r="B599" s="26"/>
      <c r="F599" s="26"/>
    </row>
    <row r="600" spans="2:6" x14ac:dyDescent="0.2">
      <c r="B600" s="26"/>
      <c r="F600" s="26"/>
    </row>
    <row r="601" spans="2:6" x14ac:dyDescent="0.2">
      <c r="B601" s="26"/>
      <c r="F601" s="26"/>
    </row>
    <row r="602" spans="2:6" x14ac:dyDescent="0.2">
      <c r="B602" s="26"/>
      <c r="F602" s="26"/>
    </row>
    <row r="603" spans="2:6" x14ac:dyDescent="0.2">
      <c r="B603" s="26"/>
      <c r="F603" s="26"/>
    </row>
    <row r="604" spans="2:6" x14ac:dyDescent="0.2">
      <c r="B604" s="26"/>
      <c r="F604" s="26"/>
    </row>
    <row r="605" spans="2:6" x14ac:dyDescent="0.2">
      <c r="B605" s="26"/>
      <c r="F605" s="26"/>
    </row>
    <row r="606" spans="2:6" x14ac:dyDescent="0.2">
      <c r="B606" s="26"/>
      <c r="F606" s="26"/>
    </row>
    <row r="607" spans="2:6" x14ac:dyDescent="0.2">
      <c r="B607" s="26"/>
      <c r="F607" s="26"/>
    </row>
    <row r="608" spans="2:6" x14ac:dyDescent="0.2">
      <c r="B608" s="26"/>
      <c r="F608" s="26"/>
    </row>
    <row r="609" spans="2:6" x14ac:dyDescent="0.2">
      <c r="B609" s="26"/>
      <c r="F609" s="26"/>
    </row>
    <row r="610" spans="2:6" x14ac:dyDescent="0.2">
      <c r="B610" s="26"/>
      <c r="F610" s="26"/>
    </row>
    <row r="611" spans="2:6" x14ac:dyDescent="0.2">
      <c r="B611" s="26"/>
      <c r="F611" s="26"/>
    </row>
    <row r="612" spans="2:6" x14ac:dyDescent="0.2">
      <c r="B612" s="26"/>
      <c r="F612" s="26"/>
    </row>
    <row r="613" spans="2:6" x14ac:dyDescent="0.2">
      <c r="B613" s="26"/>
      <c r="F613" s="26"/>
    </row>
    <row r="614" spans="2:6" x14ac:dyDescent="0.2">
      <c r="B614" s="26"/>
      <c r="F614" s="26"/>
    </row>
    <row r="615" spans="2:6" x14ac:dyDescent="0.2">
      <c r="B615" s="26"/>
      <c r="F615" s="26"/>
    </row>
    <row r="616" spans="2:6" x14ac:dyDescent="0.2">
      <c r="B616" s="26"/>
      <c r="F616" s="26"/>
    </row>
    <row r="617" spans="2:6" x14ac:dyDescent="0.2">
      <c r="B617" s="26"/>
      <c r="F617" s="26"/>
    </row>
    <row r="618" spans="2:6" x14ac:dyDescent="0.2">
      <c r="B618" s="26"/>
      <c r="F618" s="26"/>
    </row>
    <row r="619" spans="2:6" x14ac:dyDescent="0.2">
      <c r="B619" s="26"/>
      <c r="F619" s="26"/>
    </row>
    <row r="620" spans="2:6" x14ac:dyDescent="0.2">
      <c r="B620" s="26"/>
      <c r="F620" s="26"/>
    </row>
    <row r="621" spans="2:6" x14ac:dyDescent="0.2">
      <c r="B621" s="26"/>
      <c r="F621" s="26"/>
    </row>
    <row r="622" spans="2:6" x14ac:dyDescent="0.2">
      <c r="B622" s="26"/>
      <c r="F622" s="26"/>
    </row>
    <row r="623" spans="2:6" x14ac:dyDescent="0.2">
      <c r="B623" s="26"/>
      <c r="F623" s="26"/>
    </row>
    <row r="624" spans="2:6" x14ac:dyDescent="0.2">
      <c r="B624" s="26"/>
      <c r="F624" s="26"/>
    </row>
    <row r="625" spans="2:6" x14ac:dyDescent="0.2">
      <c r="B625" s="26"/>
      <c r="F625" s="26"/>
    </row>
    <row r="626" spans="2:6" x14ac:dyDescent="0.2">
      <c r="B626" s="26"/>
      <c r="F626" s="26"/>
    </row>
    <row r="627" spans="2:6" x14ac:dyDescent="0.2">
      <c r="B627" s="26"/>
      <c r="F627" s="26"/>
    </row>
    <row r="628" spans="2:6" x14ac:dyDescent="0.2">
      <c r="B628" s="26"/>
      <c r="F628" s="26"/>
    </row>
    <row r="629" spans="2:6" x14ac:dyDescent="0.2">
      <c r="B629" s="26"/>
      <c r="F629" s="26"/>
    </row>
    <row r="630" spans="2:6" x14ac:dyDescent="0.2">
      <c r="B630" s="26"/>
      <c r="F630" s="26"/>
    </row>
    <row r="631" spans="2:6" x14ac:dyDescent="0.2">
      <c r="B631" s="26"/>
      <c r="F631" s="26"/>
    </row>
    <row r="632" spans="2:6" x14ac:dyDescent="0.2">
      <c r="B632" s="26"/>
      <c r="F632" s="26"/>
    </row>
    <row r="633" spans="2:6" x14ac:dyDescent="0.2">
      <c r="B633" s="26"/>
      <c r="F633" s="26"/>
    </row>
    <row r="634" spans="2:6" x14ac:dyDescent="0.2">
      <c r="B634" s="26"/>
      <c r="F634" s="26"/>
    </row>
    <row r="635" spans="2:6" x14ac:dyDescent="0.2">
      <c r="B635" s="26"/>
      <c r="F635" s="26"/>
    </row>
    <row r="636" spans="2:6" x14ac:dyDescent="0.2">
      <c r="B636" s="26"/>
      <c r="F636" s="26"/>
    </row>
    <row r="637" spans="2:6" x14ac:dyDescent="0.2">
      <c r="B637" s="26"/>
      <c r="F637" s="26"/>
    </row>
    <row r="638" spans="2:6" x14ac:dyDescent="0.2">
      <c r="B638" s="26"/>
      <c r="F638" s="26"/>
    </row>
    <row r="639" spans="2:6" x14ac:dyDescent="0.2">
      <c r="B639" s="26"/>
      <c r="F639" s="26"/>
    </row>
    <row r="640" spans="2:6" x14ac:dyDescent="0.2">
      <c r="B640" s="26"/>
      <c r="F640" s="26"/>
    </row>
    <row r="641" spans="2:6" x14ac:dyDescent="0.2">
      <c r="B641" s="26"/>
      <c r="F641" s="26"/>
    </row>
    <row r="642" spans="2:6" x14ac:dyDescent="0.2">
      <c r="B642" s="26"/>
      <c r="F642" s="26"/>
    </row>
    <row r="643" spans="2:6" x14ac:dyDescent="0.2">
      <c r="B643" s="26"/>
      <c r="F643" s="26"/>
    </row>
    <row r="644" spans="2:6" x14ac:dyDescent="0.2">
      <c r="B644" s="26"/>
      <c r="F644" s="26"/>
    </row>
    <row r="645" spans="2:6" x14ac:dyDescent="0.2">
      <c r="B645" s="26"/>
      <c r="F645" s="26"/>
    </row>
    <row r="646" spans="2:6" x14ac:dyDescent="0.2">
      <c r="B646" s="26"/>
      <c r="F646" s="26"/>
    </row>
    <row r="647" spans="2:6" x14ac:dyDescent="0.2">
      <c r="B647" s="26"/>
      <c r="F647" s="26"/>
    </row>
    <row r="648" spans="2:6" x14ac:dyDescent="0.2">
      <c r="B648" s="26"/>
      <c r="F648" s="26"/>
    </row>
    <row r="649" spans="2:6" x14ac:dyDescent="0.2">
      <c r="B649" s="26"/>
      <c r="F649" s="26"/>
    </row>
    <row r="650" spans="2:6" x14ac:dyDescent="0.2">
      <c r="B650" s="26"/>
      <c r="F650" s="26"/>
    </row>
    <row r="651" spans="2:6" x14ac:dyDescent="0.2">
      <c r="B651" s="26"/>
      <c r="F651" s="26"/>
    </row>
    <row r="652" spans="2:6" x14ac:dyDescent="0.2">
      <c r="B652" s="26"/>
      <c r="F652" s="26"/>
    </row>
    <row r="653" spans="2:6" x14ac:dyDescent="0.2">
      <c r="B653" s="26"/>
      <c r="F653" s="26"/>
    </row>
    <row r="654" spans="2:6" x14ac:dyDescent="0.2">
      <c r="B654" s="26"/>
      <c r="F654" s="26"/>
    </row>
    <row r="655" spans="2:6" x14ac:dyDescent="0.2">
      <c r="B655" s="26"/>
      <c r="F655" s="26"/>
    </row>
    <row r="656" spans="2:6" x14ac:dyDescent="0.2">
      <c r="B656" s="26"/>
      <c r="F656" s="26"/>
    </row>
    <row r="657" spans="2:6" x14ac:dyDescent="0.2">
      <c r="B657" s="26"/>
      <c r="F657" s="26"/>
    </row>
    <row r="658" spans="2:6" x14ac:dyDescent="0.2">
      <c r="B658" s="26"/>
      <c r="F658" s="26"/>
    </row>
    <row r="659" spans="2:6" x14ac:dyDescent="0.2">
      <c r="B659" s="26"/>
      <c r="F659" s="26"/>
    </row>
    <row r="660" spans="2:6" x14ac:dyDescent="0.2">
      <c r="B660" s="26"/>
      <c r="F660" s="26"/>
    </row>
    <row r="661" spans="2:6" x14ac:dyDescent="0.2">
      <c r="B661" s="26"/>
      <c r="F661" s="26"/>
    </row>
    <row r="662" spans="2:6" x14ac:dyDescent="0.2">
      <c r="B662" s="26"/>
      <c r="F662" s="26"/>
    </row>
    <row r="663" spans="2:6" x14ac:dyDescent="0.2">
      <c r="B663" s="26"/>
      <c r="F663" s="26"/>
    </row>
    <row r="664" spans="2:6" x14ac:dyDescent="0.2">
      <c r="B664" s="26"/>
      <c r="F664" s="26"/>
    </row>
    <row r="665" spans="2:6" x14ac:dyDescent="0.2">
      <c r="B665" s="26"/>
      <c r="F665" s="26"/>
    </row>
    <row r="666" spans="2:6" x14ac:dyDescent="0.2">
      <c r="B666" s="26"/>
      <c r="F666" s="26"/>
    </row>
    <row r="667" spans="2:6" x14ac:dyDescent="0.2">
      <c r="B667" s="26"/>
      <c r="F667" s="26"/>
    </row>
    <row r="668" spans="2:6" x14ac:dyDescent="0.2">
      <c r="B668" s="26"/>
      <c r="F668" s="26"/>
    </row>
    <row r="669" spans="2:6" x14ac:dyDescent="0.2">
      <c r="B669" s="26"/>
      <c r="F669" s="26"/>
    </row>
    <row r="670" spans="2:6" x14ac:dyDescent="0.2">
      <c r="B670" s="26"/>
      <c r="F670" s="26"/>
    </row>
    <row r="671" spans="2:6" x14ac:dyDescent="0.2">
      <c r="B671" s="26"/>
      <c r="F671" s="26"/>
    </row>
    <row r="672" spans="2:6" x14ac:dyDescent="0.2">
      <c r="B672" s="26"/>
      <c r="F672" s="26"/>
    </row>
    <row r="673" spans="2:6" x14ac:dyDescent="0.2">
      <c r="B673" s="26"/>
      <c r="F673" s="26"/>
    </row>
    <row r="674" spans="2:6" x14ac:dyDescent="0.2">
      <c r="B674" s="26"/>
      <c r="F674" s="26"/>
    </row>
    <row r="675" spans="2:6" x14ac:dyDescent="0.2">
      <c r="B675" s="26"/>
      <c r="F675" s="26"/>
    </row>
    <row r="676" spans="2:6" x14ac:dyDescent="0.2">
      <c r="B676" s="26"/>
      <c r="F676" s="26"/>
    </row>
    <row r="677" spans="2:6" x14ac:dyDescent="0.2">
      <c r="B677" s="26"/>
      <c r="F677" s="26"/>
    </row>
    <row r="678" spans="2:6" x14ac:dyDescent="0.2">
      <c r="B678" s="26"/>
      <c r="F678" s="26"/>
    </row>
    <row r="679" spans="2:6" x14ac:dyDescent="0.2">
      <c r="B679" s="26"/>
      <c r="F679" s="26"/>
    </row>
    <row r="680" spans="2:6" x14ac:dyDescent="0.2">
      <c r="B680" s="26"/>
      <c r="F680" s="26"/>
    </row>
    <row r="681" spans="2:6" x14ac:dyDescent="0.2">
      <c r="B681" s="26"/>
      <c r="F681" s="26"/>
    </row>
    <row r="682" spans="2:6" x14ac:dyDescent="0.2">
      <c r="B682" s="26"/>
      <c r="F682" s="26"/>
    </row>
    <row r="683" spans="2:6" x14ac:dyDescent="0.2">
      <c r="B683" s="26"/>
      <c r="F683" s="26"/>
    </row>
    <row r="684" spans="2:6" x14ac:dyDescent="0.2">
      <c r="B684" s="26"/>
      <c r="F684" s="26"/>
    </row>
    <row r="685" spans="2:6" x14ac:dyDescent="0.2">
      <c r="B685" s="26"/>
      <c r="F685" s="26"/>
    </row>
    <row r="686" spans="2:6" x14ac:dyDescent="0.2">
      <c r="B686" s="26"/>
      <c r="F686" s="26"/>
    </row>
    <row r="687" spans="2:6" x14ac:dyDescent="0.2">
      <c r="B687" s="26"/>
      <c r="F687" s="26"/>
    </row>
    <row r="688" spans="2:6" x14ac:dyDescent="0.2">
      <c r="B688" s="26"/>
      <c r="F688" s="26"/>
    </row>
    <row r="689" spans="2:6" x14ac:dyDescent="0.2">
      <c r="B689" s="26"/>
      <c r="F689" s="26"/>
    </row>
    <row r="690" spans="2:6" x14ac:dyDescent="0.2">
      <c r="B690" s="26"/>
      <c r="F690" s="26"/>
    </row>
    <row r="691" spans="2:6" x14ac:dyDescent="0.2">
      <c r="B691" s="26"/>
      <c r="F691" s="26"/>
    </row>
    <row r="692" spans="2:6" x14ac:dyDescent="0.2">
      <c r="B692" s="26"/>
      <c r="F692" s="26"/>
    </row>
    <row r="693" spans="2:6" x14ac:dyDescent="0.2">
      <c r="B693" s="26"/>
      <c r="F693" s="26"/>
    </row>
    <row r="694" spans="2:6" x14ac:dyDescent="0.2">
      <c r="B694" s="26"/>
      <c r="F694" s="26"/>
    </row>
    <row r="695" spans="2:6" x14ac:dyDescent="0.2">
      <c r="B695" s="26"/>
      <c r="F695" s="26"/>
    </row>
    <row r="696" spans="2:6" x14ac:dyDescent="0.2">
      <c r="B696" s="26"/>
      <c r="F696" s="26"/>
    </row>
    <row r="697" spans="2:6" x14ac:dyDescent="0.2">
      <c r="B697" s="26"/>
      <c r="F697" s="26"/>
    </row>
    <row r="698" spans="2:6" x14ac:dyDescent="0.2">
      <c r="B698" s="26"/>
      <c r="F698" s="26"/>
    </row>
    <row r="699" spans="2:6" x14ac:dyDescent="0.2">
      <c r="B699" s="26"/>
      <c r="F699" s="26"/>
    </row>
    <row r="700" spans="2:6" x14ac:dyDescent="0.2">
      <c r="B700" s="26"/>
      <c r="F700" s="26"/>
    </row>
    <row r="701" spans="2:6" x14ac:dyDescent="0.2">
      <c r="B701" s="26"/>
      <c r="F701" s="26"/>
    </row>
    <row r="702" spans="2:6" x14ac:dyDescent="0.2">
      <c r="B702" s="26"/>
      <c r="F702" s="26"/>
    </row>
    <row r="703" spans="2:6" x14ac:dyDescent="0.2">
      <c r="B703" s="26"/>
      <c r="F703" s="26"/>
    </row>
    <row r="704" spans="2:6" x14ac:dyDescent="0.2">
      <c r="B704" s="26"/>
      <c r="F704" s="26"/>
    </row>
    <row r="705" spans="2:6" x14ac:dyDescent="0.2">
      <c r="B705" s="26"/>
      <c r="F705" s="26"/>
    </row>
    <row r="706" spans="2:6" x14ac:dyDescent="0.2">
      <c r="B706" s="26"/>
      <c r="F706" s="26"/>
    </row>
    <row r="707" spans="2:6" x14ac:dyDescent="0.2">
      <c r="B707" s="26"/>
      <c r="F707" s="26"/>
    </row>
    <row r="708" spans="2:6" x14ac:dyDescent="0.2">
      <c r="B708" s="26"/>
      <c r="F708" s="26"/>
    </row>
    <row r="709" spans="2:6" x14ac:dyDescent="0.2">
      <c r="B709" s="26"/>
      <c r="F709" s="26"/>
    </row>
    <row r="710" spans="2:6" x14ac:dyDescent="0.2">
      <c r="B710" s="26"/>
      <c r="F710" s="26"/>
    </row>
    <row r="711" spans="2:6" x14ac:dyDescent="0.2">
      <c r="B711" s="26"/>
      <c r="F711" s="26"/>
    </row>
    <row r="712" spans="2:6" x14ac:dyDescent="0.2">
      <c r="B712" s="26"/>
      <c r="F712" s="26"/>
    </row>
    <row r="713" spans="2:6" x14ac:dyDescent="0.2">
      <c r="B713" s="26"/>
      <c r="F713" s="26"/>
    </row>
    <row r="714" spans="2:6" x14ac:dyDescent="0.2">
      <c r="B714" s="26"/>
      <c r="F714" s="26"/>
    </row>
    <row r="715" spans="2:6" x14ac:dyDescent="0.2">
      <c r="B715" s="26"/>
      <c r="F715" s="26"/>
    </row>
    <row r="716" spans="2:6" x14ac:dyDescent="0.2">
      <c r="B716" s="26"/>
      <c r="F716" s="26"/>
    </row>
    <row r="717" spans="2:6" x14ac:dyDescent="0.2">
      <c r="B717" s="26"/>
      <c r="F717" s="26"/>
    </row>
    <row r="718" spans="2:6" x14ac:dyDescent="0.2">
      <c r="B718" s="26"/>
      <c r="F718" s="26"/>
    </row>
    <row r="719" spans="2:6" x14ac:dyDescent="0.2">
      <c r="B719" s="26"/>
      <c r="F719" s="26"/>
    </row>
    <row r="720" spans="2:6" x14ac:dyDescent="0.2">
      <c r="B720" s="26"/>
      <c r="F720" s="26"/>
    </row>
    <row r="721" spans="2:6" x14ac:dyDescent="0.2">
      <c r="B721" s="26"/>
      <c r="F721" s="26"/>
    </row>
    <row r="722" spans="2:6" x14ac:dyDescent="0.2">
      <c r="B722" s="26"/>
      <c r="F722" s="26"/>
    </row>
    <row r="723" spans="2:6" x14ac:dyDescent="0.2">
      <c r="B723" s="26"/>
      <c r="F723" s="26"/>
    </row>
    <row r="724" spans="2:6" x14ac:dyDescent="0.2">
      <c r="B724" s="26"/>
      <c r="F724" s="26"/>
    </row>
    <row r="725" spans="2:6" x14ac:dyDescent="0.2">
      <c r="B725" s="26"/>
      <c r="F725" s="26"/>
    </row>
    <row r="726" spans="2:6" x14ac:dyDescent="0.2">
      <c r="B726" s="26"/>
      <c r="F726" s="26"/>
    </row>
    <row r="727" spans="2:6" x14ac:dyDescent="0.2">
      <c r="B727" s="26"/>
      <c r="F727" s="26"/>
    </row>
    <row r="728" spans="2:6" x14ac:dyDescent="0.2">
      <c r="B728" s="26"/>
      <c r="F728" s="26"/>
    </row>
    <row r="729" spans="2:6" x14ac:dyDescent="0.2">
      <c r="B729" s="26"/>
      <c r="F729" s="26"/>
    </row>
    <row r="730" spans="2:6" x14ac:dyDescent="0.2">
      <c r="B730" s="26"/>
      <c r="F730" s="26"/>
    </row>
    <row r="731" spans="2:6" x14ac:dyDescent="0.2">
      <c r="B731" s="26"/>
      <c r="F731" s="26"/>
    </row>
    <row r="732" spans="2:6" x14ac:dyDescent="0.2">
      <c r="B732" s="26"/>
      <c r="F732" s="26"/>
    </row>
    <row r="733" spans="2:6" x14ac:dyDescent="0.2">
      <c r="B733" s="26"/>
      <c r="F733" s="26"/>
    </row>
    <row r="734" spans="2:6" x14ac:dyDescent="0.2">
      <c r="B734" s="26"/>
      <c r="F734" s="26"/>
    </row>
    <row r="735" spans="2:6" x14ac:dyDescent="0.2">
      <c r="B735" s="26"/>
      <c r="F735" s="26"/>
    </row>
    <row r="736" spans="2:6" x14ac:dyDescent="0.2">
      <c r="B736" s="26"/>
      <c r="F736" s="26"/>
    </row>
    <row r="737" spans="2:6" x14ac:dyDescent="0.2">
      <c r="B737" s="26"/>
      <c r="F737" s="26"/>
    </row>
    <row r="738" spans="2:6" x14ac:dyDescent="0.2">
      <c r="B738" s="26"/>
      <c r="F738" s="26"/>
    </row>
    <row r="739" spans="2:6" x14ac:dyDescent="0.2">
      <c r="B739" s="26"/>
      <c r="F739" s="26"/>
    </row>
    <row r="740" spans="2:6" x14ac:dyDescent="0.2">
      <c r="B740" s="26"/>
      <c r="F740" s="26"/>
    </row>
    <row r="741" spans="2:6" x14ac:dyDescent="0.2">
      <c r="B741" s="26"/>
      <c r="F741" s="26"/>
    </row>
    <row r="742" spans="2:6" x14ac:dyDescent="0.2">
      <c r="B742" s="26"/>
      <c r="F742" s="26"/>
    </row>
    <row r="743" spans="2:6" x14ac:dyDescent="0.2">
      <c r="B743" s="26"/>
      <c r="F743" s="26"/>
    </row>
    <row r="744" spans="2:6" x14ac:dyDescent="0.2">
      <c r="B744" s="26"/>
      <c r="F744" s="26"/>
    </row>
    <row r="745" spans="2:6" x14ac:dyDescent="0.2">
      <c r="B745" s="26"/>
      <c r="F745" s="26"/>
    </row>
    <row r="746" spans="2:6" x14ac:dyDescent="0.2">
      <c r="B746" s="26"/>
      <c r="F746" s="26"/>
    </row>
    <row r="747" spans="2:6" x14ac:dyDescent="0.2">
      <c r="B747" s="26"/>
      <c r="F747" s="26"/>
    </row>
    <row r="748" spans="2:6" x14ac:dyDescent="0.2">
      <c r="B748" s="26"/>
      <c r="F748" s="26"/>
    </row>
    <row r="749" spans="2:6" x14ac:dyDescent="0.2">
      <c r="B749" s="26"/>
      <c r="F749" s="26"/>
    </row>
    <row r="750" spans="2:6" x14ac:dyDescent="0.2">
      <c r="B750" s="26"/>
      <c r="F750" s="26"/>
    </row>
    <row r="751" spans="2:6" x14ac:dyDescent="0.2">
      <c r="B751" s="26"/>
      <c r="F751" s="26"/>
    </row>
    <row r="752" spans="2:6" x14ac:dyDescent="0.2">
      <c r="B752" s="26"/>
      <c r="F752" s="26"/>
    </row>
    <row r="753" spans="2:6" x14ac:dyDescent="0.2">
      <c r="B753" s="26"/>
      <c r="F753" s="26"/>
    </row>
    <row r="754" spans="2:6" x14ac:dyDescent="0.2">
      <c r="B754" s="26"/>
      <c r="F754" s="26"/>
    </row>
    <row r="755" spans="2:6" x14ac:dyDescent="0.2">
      <c r="B755" s="26"/>
      <c r="F755" s="26"/>
    </row>
    <row r="756" spans="2:6" x14ac:dyDescent="0.2">
      <c r="B756" s="26"/>
      <c r="F756" s="26"/>
    </row>
    <row r="757" spans="2:6" x14ac:dyDescent="0.2">
      <c r="B757" s="26"/>
      <c r="F757" s="26"/>
    </row>
    <row r="758" spans="2:6" x14ac:dyDescent="0.2">
      <c r="B758" s="26"/>
      <c r="F758" s="26"/>
    </row>
    <row r="759" spans="2:6" x14ac:dyDescent="0.2">
      <c r="B759" s="26"/>
      <c r="F759" s="26"/>
    </row>
    <row r="760" spans="2:6" x14ac:dyDescent="0.2">
      <c r="B760" s="26"/>
      <c r="F760" s="26"/>
    </row>
    <row r="761" spans="2:6" x14ac:dyDescent="0.2">
      <c r="B761" s="26"/>
      <c r="F761" s="26"/>
    </row>
    <row r="762" spans="2:6" x14ac:dyDescent="0.2">
      <c r="B762" s="26"/>
      <c r="F762" s="26"/>
    </row>
    <row r="763" spans="2:6" x14ac:dyDescent="0.2">
      <c r="B763" s="26"/>
      <c r="F763" s="26"/>
    </row>
    <row r="764" spans="2:6" x14ac:dyDescent="0.2">
      <c r="B764" s="26"/>
      <c r="F764" s="26"/>
    </row>
    <row r="765" spans="2:6" x14ac:dyDescent="0.2">
      <c r="B765" s="26"/>
      <c r="F765" s="26"/>
    </row>
    <row r="766" spans="2:6" x14ac:dyDescent="0.2">
      <c r="B766" s="26"/>
      <c r="F766" s="26"/>
    </row>
    <row r="767" spans="2:6" x14ac:dyDescent="0.2">
      <c r="B767" s="26"/>
      <c r="F767" s="26"/>
    </row>
    <row r="768" spans="2:6" x14ac:dyDescent="0.2">
      <c r="B768" s="26"/>
      <c r="F768" s="26"/>
    </row>
    <row r="769" spans="2:6" x14ac:dyDescent="0.2">
      <c r="B769" s="26"/>
      <c r="F769" s="26"/>
    </row>
    <row r="770" spans="2:6" x14ac:dyDescent="0.2">
      <c r="B770" s="26"/>
      <c r="F770" s="26"/>
    </row>
    <row r="771" spans="2:6" x14ac:dyDescent="0.2">
      <c r="B771" s="26"/>
      <c r="F771" s="26"/>
    </row>
    <row r="772" spans="2:6" x14ac:dyDescent="0.2">
      <c r="B772" s="26"/>
      <c r="F772" s="26"/>
    </row>
    <row r="773" spans="2:6" x14ac:dyDescent="0.2">
      <c r="B773" s="26"/>
      <c r="F773" s="26"/>
    </row>
    <row r="774" spans="2:6" x14ac:dyDescent="0.2">
      <c r="B774" s="26"/>
      <c r="F774" s="26"/>
    </row>
    <row r="775" spans="2:6" x14ac:dyDescent="0.2">
      <c r="B775" s="26"/>
      <c r="F775" s="26"/>
    </row>
    <row r="776" spans="2:6" x14ac:dyDescent="0.2">
      <c r="B776" s="26"/>
      <c r="F776" s="26"/>
    </row>
    <row r="777" spans="2:6" x14ac:dyDescent="0.2">
      <c r="B777" s="26"/>
      <c r="F777" s="26"/>
    </row>
    <row r="778" spans="2:6" x14ac:dyDescent="0.2">
      <c r="B778" s="26"/>
      <c r="F778" s="26"/>
    </row>
    <row r="779" spans="2:6" x14ac:dyDescent="0.2">
      <c r="B779" s="26"/>
      <c r="F779" s="26"/>
    </row>
    <row r="780" spans="2:6" x14ac:dyDescent="0.2">
      <c r="B780" s="26"/>
      <c r="F780" s="26"/>
    </row>
    <row r="781" spans="2:6" x14ac:dyDescent="0.2">
      <c r="B781" s="26"/>
      <c r="F781" s="26"/>
    </row>
    <row r="782" spans="2:6" x14ac:dyDescent="0.2">
      <c r="B782" s="26"/>
      <c r="F782" s="26"/>
    </row>
    <row r="783" spans="2:6" x14ac:dyDescent="0.2">
      <c r="B783" s="26"/>
      <c r="F783" s="26"/>
    </row>
    <row r="784" spans="2:6" x14ac:dyDescent="0.2">
      <c r="B784" s="26"/>
      <c r="F784" s="26"/>
    </row>
    <row r="785" spans="2:6" x14ac:dyDescent="0.2">
      <c r="B785" s="26"/>
      <c r="F785" s="26"/>
    </row>
    <row r="786" spans="2:6" x14ac:dyDescent="0.2">
      <c r="B786" s="26"/>
      <c r="F786" s="26"/>
    </row>
    <row r="787" spans="2:6" x14ac:dyDescent="0.2">
      <c r="B787" s="26"/>
      <c r="F787" s="26"/>
    </row>
    <row r="788" spans="2:6" x14ac:dyDescent="0.2">
      <c r="B788" s="26"/>
      <c r="F788" s="26"/>
    </row>
    <row r="789" spans="2:6" x14ac:dyDescent="0.2">
      <c r="B789" s="26"/>
      <c r="F789" s="26"/>
    </row>
    <row r="790" spans="2:6" x14ac:dyDescent="0.2">
      <c r="B790" s="26"/>
      <c r="F790" s="26"/>
    </row>
    <row r="791" spans="2:6" x14ac:dyDescent="0.2">
      <c r="B791" s="26"/>
      <c r="F791" s="26"/>
    </row>
    <row r="792" spans="2:6" x14ac:dyDescent="0.2">
      <c r="B792" s="26"/>
      <c r="F792" s="26"/>
    </row>
    <row r="793" spans="2:6" x14ac:dyDescent="0.2">
      <c r="B793" s="26"/>
      <c r="F793" s="26"/>
    </row>
    <row r="794" spans="2:6" x14ac:dyDescent="0.2">
      <c r="B794" s="26"/>
      <c r="F794" s="26"/>
    </row>
    <row r="795" spans="2:6" x14ac:dyDescent="0.2">
      <c r="B795" s="26"/>
      <c r="F795" s="26"/>
    </row>
    <row r="796" spans="2:6" x14ac:dyDescent="0.2">
      <c r="B796" s="26"/>
      <c r="F796" s="26"/>
    </row>
    <row r="797" spans="2:6" x14ac:dyDescent="0.2">
      <c r="B797" s="26"/>
      <c r="F797" s="26"/>
    </row>
    <row r="798" spans="2:6" x14ac:dyDescent="0.2">
      <c r="B798" s="26"/>
      <c r="F798" s="26"/>
    </row>
    <row r="799" spans="2:6" x14ac:dyDescent="0.2">
      <c r="B799" s="26"/>
      <c r="F799" s="26"/>
    </row>
    <row r="800" spans="2:6" x14ac:dyDescent="0.2">
      <c r="B800" s="26"/>
      <c r="F800" s="26"/>
    </row>
    <row r="801" spans="2:6" x14ac:dyDescent="0.2">
      <c r="B801" s="26"/>
      <c r="F801" s="26"/>
    </row>
    <row r="802" spans="2:6" x14ac:dyDescent="0.2">
      <c r="B802" s="26"/>
      <c r="F802" s="26"/>
    </row>
    <row r="803" spans="2:6" x14ac:dyDescent="0.2">
      <c r="B803" s="26"/>
      <c r="F803" s="26"/>
    </row>
    <row r="804" spans="2:6" x14ac:dyDescent="0.2">
      <c r="B804" s="26"/>
      <c r="F804" s="26"/>
    </row>
    <row r="805" spans="2:6" x14ac:dyDescent="0.2">
      <c r="B805" s="26"/>
      <c r="F805" s="26"/>
    </row>
    <row r="806" spans="2:6" x14ac:dyDescent="0.2">
      <c r="B806" s="26"/>
      <c r="F806" s="26"/>
    </row>
    <row r="807" spans="2:6" x14ac:dyDescent="0.2">
      <c r="B807" s="26"/>
      <c r="F807" s="26"/>
    </row>
    <row r="808" spans="2:6" x14ac:dyDescent="0.2">
      <c r="B808" s="26"/>
      <c r="F808" s="26"/>
    </row>
    <row r="809" spans="2:6" x14ac:dyDescent="0.2">
      <c r="B809" s="26"/>
      <c r="F809" s="26"/>
    </row>
    <row r="810" spans="2:6" x14ac:dyDescent="0.2">
      <c r="B810" s="26"/>
      <c r="F810" s="26"/>
    </row>
    <row r="811" spans="2:6" x14ac:dyDescent="0.2">
      <c r="B811" s="26"/>
      <c r="F811" s="26"/>
    </row>
    <row r="812" spans="2:6" x14ac:dyDescent="0.2">
      <c r="B812" s="26"/>
      <c r="F812" s="26"/>
    </row>
    <row r="813" spans="2:6" x14ac:dyDescent="0.2">
      <c r="B813" s="26"/>
      <c r="F813" s="26"/>
    </row>
    <row r="814" spans="2:6" x14ac:dyDescent="0.2">
      <c r="B814" s="26"/>
      <c r="F814" s="26"/>
    </row>
    <row r="815" spans="2:6" x14ac:dyDescent="0.2">
      <c r="B815" s="26"/>
      <c r="F815" s="26"/>
    </row>
    <row r="816" spans="2:6" x14ac:dyDescent="0.2">
      <c r="B816" s="26"/>
      <c r="F816" s="26"/>
    </row>
    <row r="817" spans="2:6" x14ac:dyDescent="0.2">
      <c r="B817" s="26"/>
      <c r="F817" s="26"/>
    </row>
    <row r="818" spans="2:6" x14ac:dyDescent="0.2">
      <c r="B818" s="26"/>
      <c r="F818" s="26"/>
    </row>
    <row r="819" spans="2:6" x14ac:dyDescent="0.2">
      <c r="B819" s="26"/>
      <c r="F819" s="26"/>
    </row>
    <row r="820" spans="2:6" x14ac:dyDescent="0.2">
      <c r="B820" s="26"/>
      <c r="F820" s="26"/>
    </row>
    <row r="821" spans="2:6" x14ac:dyDescent="0.2">
      <c r="B821" s="26"/>
      <c r="F821" s="26"/>
    </row>
    <row r="822" spans="2:6" x14ac:dyDescent="0.2">
      <c r="B822" s="26"/>
      <c r="F822" s="26"/>
    </row>
    <row r="823" spans="2:6" x14ac:dyDescent="0.2">
      <c r="B823" s="26"/>
      <c r="F823" s="26"/>
    </row>
    <row r="824" spans="2:6" x14ac:dyDescent="0.2">
      <c r="B824" s="26"/>
      <c r="F824" s="26"/>
    </row>
    <row r="825" spans="2:6" x14ac:dyDescent="0.2">
      <c r="B825" s="26"/>
      <c r="F825" s="26"/>
    </row>
    <row r="826" spans="2:6" x14ac:dyDescent="0.2">
      <c r="B826" s="26"/>
      <c r="F826" s="26"/>
    </row>
    <row r="827" spans="2:6" x14ac:dyDescent="0.2">
      <c r="B827" s="26"/>
      <c r="F827" s="26"/>
    </row>
    <row r="828" spans="2:6" x14ac:dyDescent="0.2">
      <c r="B828" s="26"/>
      <c r="F828" s="26"/>
    </row>
    <row r="829" spans="2:6" x14ac:dyDescent="0.2">
      <c r="B829" s="26"/>
      <c r="F829" s="26"/>
    </row>
    <row r="830" spans="2:6" x14ac:dyDescent="0.2">
      <c r="B830" s="26"/>
      <c r="F830" s="26"/>
    </row>
    <row r="831" spans="2:6" x14ac:dyDescent="0.2">
      <c r="B831" s="26"/>
      <c r="F831" s="26"/>
    </row>
    <row r="832" spans="2:6" x14ac:dyDescent="0.2">
      <c r="B832" s="26"/>
      <c r="F832" s="26"/>
    </row>
    <row r="833" spans="2:6" x14ac:dyDescent="0.2">
      <c r="B833" s="26"/>
      <c r="F833" s="26"/>
    </row>
    <row r="834" spans="2:6" x14ac:dyDescent="0.2">
      <c r="B834" s="26"/>
      <c r="F834" s="26"/>
    </row>
    <row r="835" spans="2:6" x14ac:dyDescent="0.2">
      <c r="B835" s="26"/>
      <c r="F835" s="26"/>
    </row>
    <row r="836" spans="2:6" x14ac:dyDescent="0.2">
      <c r="B836" s="26"/>
      <c r="F836" s="26"/>
    </row>
    <row r="837" spans="2:6" x14ac:dyDescent="0.2">
      <c r="B837" s="26"/>
      <c r="F837" s="26"/>
    </row>
    <row r="838" spans="2:6" x14ac:dyDescent="0.2">
      <c r="B838" s="26"/>
      <c r="F838" s="26"/>
    </row>
    <row r="839" spans="2:6" x14ac:dyDescent="0.2">
      <c r="B839" s="26"/>
      <c r="F839" s="26"/>
    </row>
    <row r="840" spans="2:6" x14ac:dyDescent="0.2">
      <c r="B840" s="26"/>
      <c r="F840" s="26"/>
    </row>
    <row r="841" spans="2:6" x14ac:dyDescent="0.2">
      <c r="B841" s="26"/>
      <c r="F841" s="26"/>
    </row>
    <row r="842" spans="2:6" x14ac:dyDescent="0.2">
      <c r="B842" s="26"/>
      <c r="F842" s="26"/>
    </row>
    <row r="843" spans="2:6" x14ac:dyDescent="0.2">
      <c r="B843" s="26"/>
      <c r="F843" s="26"/>
    </row>
    <row r="844" spans="2:6" x14ac:dyDescent="0.2">
      <c r="B844" s="26"/>
      <c r="F844" s="26"/>
    </row>
    <row r="845" spans="2:6" x14ac:dyDescent="0.2">
      <c r="B845" s="26"/>
      <c r="F845" s="26"/>
    </row>
    <row r="846" spans="2:6" x14ac:dyDescent="0.2">
      <c r="B846" s="26"/>
      <c r="F846" s="26"/>
    </row>
    <row r="847" spans="2:6" x14ac:dyDescent="0.2">
      <c r="B847" s="26"/>
      <c r="F847" s="26"/>
    </row>
    <row r="848" spans="2:6" x14ac:dyDescent="0.2">
      <c r="B848" s="26"/>
      <c r="F848" s="26"/>
    </row>
    <row r="849" spans="2:6" x14ac:dyDescent="0.2">
      <c r="B849" s="26"/>
      <c r="F849" s="26"/>
    </row>
    <row r="850" spans="2:6" x14ac:dyDescent="0.2">
      <c r="B850" s="26"/>
      <c r="F850" s="26"/>
    </row>
    <row r="851" spans="2:6" x14ac:dyDescent="0.2">
      <c r="B851" s="26"/>
      <c r="F851" s="26"/>
    </row>
    <row r="852" spans="2:6" x14ac:dyDescent="0.2">
      <c r="B852" s="26"/>
      <c r="F852" s="26"/>
    </row>
    <row r="853" spans="2:6" x14ac:dyDescent="0.2">
      <c r="B853" s="26"/>
      <c r="F853" s="26"/>
    </row>
    <row r="854" spans="2:6" x14ac:dyDescent="0.2">
      <c r="B854" s="26"/>
      <c r="F854" s="26"/>
    </row>
    <row r="855" spans="2:6" x14ac:dyDescent="0.2">
      <c r="B855" s="26"/>
      <c r="F855" s="26"/>
    </row>
    <row r="856" spans="2:6" x14ac:dyDescent="0.2">
      <c r="B856" s="26"/>
      <c r="F856" s="26"/>
    </row>
    <row r="857" spans="2:6" x14ac:dyDescent="0.2">
      <c r="B857" s="26"/>
      <c r="F857" s="26"/>
    </row>
    <row r="858" spans="2:6" x14ac:dyDescent="0.2">
      <c r="B858" s="26"/>
      <c r="F858" s="26"/>
    </row>
    <row r="859" spans="2:6" x14ac:dyDescent="0.2">
      <c r="B859" s="26"/>
      <c r="F859" s="26"/>
    </row>
    <row r="860" spans="2:6" x14ac:dyDescent="0.2">
      <c r="B860" s="26"/>
      <c r="F860" s="26"/>
    </row>
    <row r="861" spans="2:6" x14ac:dyDescent="0.2">
      <c r="B861" s="26"/>
      <c r="F861" s="26"/>
    </row>
    <row r="862" spans="2:6" x14ac:dyDescent="0.2">
      <c r="B862" s="26"/>
      <c r="F862" s="26"/>
    </row>
    <row r="863" spans="2:6" x14ac:dyDescent="0.2">
      <c r="B863" s="26"/>
      <c r="F863" s="26"/>
    </row>
    <row r="864" spans="2:6" x14ac:dyDescent="0.2">
      <c r="B864" s="26"/>
      <c r="F864" s="26"/>
    </row>
    <row r="865" spans="2:6" x14ac:dyDescent="0.2">
      <c r="B865" s="26"/>
      <c r="F865" s="26"/>
    </row>
    <row r="866" spans="2:6" x14ac:dyDescent="0.2">
      <c r="B866" s="26"/>
      <c r="F866" s="26"/>
    </row>
    <row r="867" spans="2:6" x14ac:dyDescent="0.2">
      <c r="B867" s="26"/>
      <c r="F867" s="26"/>
    </row>
    <row r="868" spans="2:6" x14ac:dyDescent="0.2">
      <c r="B868" s="26"/>
      <c r="F868" s="26"/>
    </row>
    <row r="869" spans="2:6" x14ac:dyDescent="0.2">
      <c r="B869" s="26"/>
      <c r="F869" s="26"/>
    </row>
    <row r="870" spans="2:6" x14ac:dyDescent="0.2">
      <c r="B870" s="26"/>
      <c r="F870" s="26"/>
    </row>
    <row r="871" spans="2:6" x14ac:dyDescent="0.2">
      <c r="B871" s="26"/>
      <c r="F871" s="26"/>
    </row>
    <row r="872" spans="2:6" x14ac:dyDescent="0.2">
      <c r="B872" s="26"/>
      <c r="F872" s="26"/>
    </row>
    <row r="873" spans="2:6" x14ac:dyDescent="0.2">
      <c r="B873" s="26"/>
      <c r="F873" s="26"/>
    </row>
    <row r="874" spans="2:6" x14ac:dyDescent="0.2">
      <c r="B874" s="26"/>
      <c r="F874" s="26"/>
    </row>
    <row r="875" spans="2:6" x14ac:dyDescent="0.2">
      <c r="B875" s="26"/>
      <c r="F875" s="26"/>
    </row>
  </sheetData>
  <phoneticPr fontId="8" type="noConversion"/>
  <hyperlinks>
    <hyperlink ref="P102" r:id="rId1" display="http://www.bav-astro.de/sfs/BAVM_link.php?BAVMnr=52" xr:uid="{00000000-0004-0000-0100-000000000000}"/>
    <hyperlink ref="P11" r:id="rId2" display="http://www.konkoly.hu/cgi-bin/IBVS?4097" xr:uid="{00000000-0004-0000-0100-000001000000}"/>
    <hyperlink ref="P12" r:id="rId3" display="http://www.konkoly.hu/cgi-bin/IBVS?4097" xr:uid="{00000000-0004-0000-0100-000002000000}"/>
    <hyperlink ref="P13" r:id="rId4" display="http://www.bav-astro.de/sfs/BAVM_link.php?BAVMnr=152" xr:uid="{00000000-0004-0000-0100-000003000000}"/>
    <hyperlink ref="P14" r:id="rId5" display="http://www.bav-astro.de/sfs/BAVM_link.php?BAVMnr=172" xr:uid="{00000000-0004-0000-0100-000004000000}"/>
    <hyperlink ref="P15" r:id="rId6" display="http://www.konkoly.hu/cgi-bin/IBVS?5502" xr:uid="{00000000-0004-0000-0100-000005000000}"/>
    <hyperlink ref="P17" r:id="rId7" display="http://www.konkoly.hu/cgi-bin/IBVS?5676" xr:uid="{00000000-0004-0000-0100-000006000000}"/>
    <hyperlink ref="P18" r:id="rId8" display="http://www.konkoly.hu/cgi-bin/IBVS?5493" xr:uid="{00000000-0004-0000-0100-000007000000}"/>
    <hyperlink ref="P113" r:id="rId9" display="http://vsolj.cetus-net.org/no43.pdf" xr:uid="{00000000-0004-0000-0100-000008000000}"/>
    <hyperlink ref="P114" r:id="rId10" display="http://www.konkoly.hu/cgi-bin/IBVS?5741" xr:uid="{00000000-0004-0000-0100-000009000000}"/>
    <hyperlink ref="P19" r:id="rId11" display="http://www.konkoly.hu/cgi-bin/IBVS?5677" xr:uid="{00000000-0004-0000-0100-00000A000000}"/>
    <hyperlink ref="P115" r:id="rId12" display="http://www.konkoly.hu/cgi-bin/IBVS?5741" xr:uid="{00000000-0004-0000-0100-00000B000000}"/>
    <hyperlink ref="P116" r:id="rId13" display="http://vsolj.cetus-net.org/no44.pdf" xr:uid="{00000000-0004-0000-0100-00000C000000}"/>
    <hyperlink ref="P117" r:id="rId14" display="http://vsolj.cetus-net.org/no44.pdf" xr:uid="{00000000-0004-0000-0100-00000D000000}"/>
    <hyperlink ref="P118" r:id="rId15" display="http://www.konkoly.hu/cgi-bin/IBVS?5741" xr:uid="{00000000-0004-0000-0100-00000E000000}"/>
    <hyperlink ref="P20" r:id="rId16" display="http://www.bav-astro.de/sfs/BAVM_link.php?BAVMnr=186" xr:uid="{00000000-0004-0000-0100-00000F000000}"/>
    <hyperlink ref="P21" r:id="rId17" display="http://www.konkoly.hu/cgi-bin/IBVS?5760" xr:uid="{00000000-0004-0000-0100-000010000000}"/>
    <hyperlink ref="P22" r:id="rId18" display="http://www.bav-astro.de/sfs/BAVM_link.php?BAVMnr=183" xr:uid="{00000000-0004-0000-0100-000011000000}"/>
    <hyperlink ref="P23" r:id="rId19" display="http://www.bav-astro.de/sfs/BAVM_link.php?BAVMnr=201" xr:uid="{00000000-0004-0000-0100-000012000000}"/>
    <hyperlink ref="P119" r:id="rId20" display="http://var.astro.cz/oejv/issues/oejv0094.pdf" xr:uid="{00000000-0004-0000-0100-000013000000}"/>
    <hyperlink ref="P120" r:id="rId21" display="http://vsolj.cetus-net.org/no48.pdf" xr:uid="{00000000-0004-0000-0100-000014000000}"/>
    <hyperlink ref="P24" r:id="rId22" display="http://www.bav-astro.de/sfs/BAVM_link.php?BAVMnr=209" xr:uid="{00000000-0004-0000-0100-000015000000}"/>
    <hyperlink ref="P25" r:id="rId23" display="http://www.konkoly.hu/cgi-bin/IBVS?5894" xr:uid="{00000000-0004-0000-0100-000016000000}"/>
    <hyperlink ref="P121" r:id="rId24" display="http://vsolj.cetus-net.org/vsoljno50.pdf" xr:uid="{00000000-0004-0000-0100-000017000000}"/>
    <hyperlink ref="P122" r:id="rId25" display="http://vsolj.cetus-net.org/vsoljno50.pdf" xr:uid="{00000000-0004-0000-0100-000018000000}"/>
    <hyperlink ref="P26" r:id="rId26" display="http://www.konkoly.hu/cgi-bin/IBVS?5920" xr:uid="{00000000-0004-0000-0100-000019000000}"/>
    <hyperlink ref="P27" r:id="rId27" display="http://www.konkoly.hu/cgi-bin/IBVS?5929" xr:uid="{00000000-0004-0000-0100-00001A000000}"/>
    <hyperlink ref="P28" r:id="rId28" display="http://www.bav-astro.de/sfs/BAVM_link.php?BAVMnr=214" xr:uid="{00000000-0004-0000-0100-00001B000000}"/>
    <hyperlink ref="P29" r:id="rId29" display="http://www.konkoly.hu/cgi-bin/IBVS?5992" xr:uid="{00000000-0004-0000-0100-00001C000000}"/>
    <hyperlink ref="P30" r:id="rId30" display="http://www.bav-astro.de/sfs/BAVM_link.php?BAVMnr=231" xr:uid="{00000000-0004-0000-0100-00001D000000}"/>
    <hyperlink ref="P31" r:id="rId31" display="http://var.astro.cz/oejv/issues/oejv0142.pdf" xr:uid="{00000000-0004-0000-0100-00001E000000}"/>
    <hyperlink ref="P32" r:id="rId32" display="http://www.konkoly.hu/cgi-bin/IBVS?6042" xr:uid="{00000000-0004-0000-0100-00001F000000}"/>
    <hyperlink ref="P33" r:id="rId33" display="http://www.bav-astro.de/sfs/BAVM_link.php?BAVMnr=239" xr:uid="{00000000-0004-0000-0100-00002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2024-02-28T06:57:09Z</dcterms:modified>
</cp:coreProperties>
</file>