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E116195-402A-4C93-9B94-C0848A7C9C8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213" i="1" l="1"/>
  <c r="Q219" i="1" l="1"/>
  <c r="Q220" i="1"/>
  <c r="C7" i="1"/>
  <c r="G21" i="1"/>
  <c r="C8" i="1"/>
  <c r="Q217" i="1"/>
  <c r="E21" i="1"/>
  <c r="F21" i="1"/>
  <c r="E24" i="1"/>
  <c r="F24" i="1"/>
  <c r="E26" i="1"/>
  <c r="F26" i="1"/>
  <c r="G26" i="1"/>
  <c r="E29" i="1"/>
  <c r="F29" i="1"/>
  <c r="E32" i="1"/>
  <c r="F32" i="1"/>
  <c r="E34" i="1"/>
  <c r="F34" i="1"/>
  <c r="G34" i="1"/>
  <c r="E36" i="1"/>
  <c r="F36" i="1"/>
  <c r="G36" i="1"/>
  <c r="E37" i="1"/>
  <c r="F37" i="1"/>
  <c r="E40" i="1"/>
  <c r="F40" i="1"/>
  <c r="E42" i="1"/>
  <c r="F42" i="1"/>
  <c r="G42" i="1"/>
  <c r="E43" i="1"/>
  <c r="F43" i="1"/>
  <c r="E44" i="1"/>
  <c r="F44" i="1"/>
  <c r="G44" i="1"/>
  <c r="E45" i="1"/>
  <c r="F45" i="1"/>
  <c r="G45" i="1"/>
  <c r="E46" i="1"/>
  <c r="F46" i="1"/>
  <c r="G46" i="1"/>
  <c r="E47" i="1"/>
  <c r="F47" i="1"/>
  <c r="G47" i="1"/>
  <c r="E48" i="1"/>
  <c r="F48" i="1"/>
  <c r="G48" i="1"/>
  <c r="E49" i="1"/>
  <c r="F49" i="1"/>
  <c r="G49" i="1"/>
  <c r="E50" i="1"/>
  <c r="F50" i="1"/>
  <c r="G50" i="1"/>
  <c r="E51" i="1"/>
  <c r="F51" i="1"/>
  <c r="G51" i="1"/>
  <c r="E52" i="1"/>
  <c r="F52" i="1"/>
  <c r="G52" i="1"/>
  <c r="E53" i="1"/>
  <c r="F53" i="1"/>
  <c r="G53" i="1"/>
  <c r="E54" i="1"/>
  <c r="F54" i="1"/>
  <c r="G54" i="1"/>
  <c r="E55" i="1"/>
  <c r="F55" i="1"/>
  <c r="G55" i="1"/>
  <c r="E56" i="1"/>
  <c r="F56" i="1"/>
  <c r="G56" i="1"/>
  <c r="E57" i="1"/>
  <c r="F57" i="1"/>
  <c r="G57" i="1"/>
  <c r="E58" i="1"/>
  <c r="F58" i="1"/>
  <c r="G58" i="1"/>
  <c r="E59" i="1"/>
  <c r="F59" i="1"/>
  <c r="G59" i="1"/>
  <c r="E60" i="1"/>
  <c r="F60" i="1"/>
  <c r="G60" i="1"/>
  <c r="E61" i="1"/>
  <c r="F61" i="1"/>
  <c r="G61" i="1"/>
  <c r="E62" i="1"/>
  <c r="F62" i="1"/>
  <c r="G62" i="1"/>
  <c r="E63" i="1"/>
  <c r="F63" i="1"/>
  <c r="G63" i="1"/>
  <c r="E64" i="1"/>
  <c r="F64" i="1"/>
  <c r="G64" i="1"/>
  <c r="E65" i="1"/>
  <c r="F65" i="1"/>
  <c r="G65" i="1"/>
  <c r="E66" i="1"/>
  <c r="F66" i="1"/>
  <c r="G66" i="1"/>
  <c r="E67" i="1"/>
  <c r="F67" i="1"/>
  <c r="G67" i="1"/>
  <c r="E68" i="1"/>
  <c r="F68" i="1"/>
  <c r="G68" i="1"/>
  <c r="E69" i="1"/>
  <c r="F69" i="1"/>
  <c r="G69" i="1"/>
  <c r="E70" i="1"/>
  <c r="F70" i="1"/>
  <c r="G70" i="1"/>
  <c r="E71" i="1"/>
  <c r="F71" i="1"/>
  <c r="G71" i="1"/>
  <c r="E72" i="1"/>
  <c r="F72" i="1"/>
  <c r="G72" i="1"/>
  <c r="E73" i="1"/>
  <c r="F73" i="1"/>
  <c r="G73" i="1"/>
  <c r="E74" i="1"/>
  <c r="F74" i="1"/>
  <c r="G74" i="1"/>
  <c r="E75" i="1"/>
  <c r="F75" i="1"/>
  <c r="G75" i="1"/>
  <c r="E76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6" i="1"/>
  <c r="F86" i="1"/>
  <c r="G86" i="1"/>
  <c r="E87" i="1"/>
  <c r="F87" i="1"/>
  <c r="G87" i="1"/>
  <c r="E88" i="1"/>
  <c r="F88" i="1"/>
  <c r="G88" i="1"/>
  <c r="E89" i="1"/>
  <c r="F89" i="1"/>
  <c r="G89" i="1"/>
  <c r="E90" i="1"/>
  <c r="F90" i="1"/>
  <c r="G90" i="1"/>
  <c r="E91" i="1"/>
  <c r="F91" i="1"/>
  <c r="G91" i="1"/>
  <c r="E92" i="1"/>
  <c r="F92" i="1"/>
  <c r="G92" i="1"/>
  <c r="E93" i="1"/>
  <c r="F93" i="1"/>
  <c r="G93" i="1"/>
  <c r="H93" i="1"/>
  <c r="E94" i="1"/>
  <c r="F94" i="1"/>
  <c r="G94" i="1"/>
  <c r="E95" i="1"/>
  <c r="F95" i="1"/>
  <c r="G95" i="1"/>
  <c r="H95" i="1"/>
  <c r="E96" i="1"/>
  <c r="F96" i="1"/>
  <c r="G96" i="1"/>
  <c r="E97" i="1"/>
  <c r="F97" i="1"/>
  <c r="G97" i="1"/>
  <c r="E98" i="1"/>
  <c r="F98" i="1"/>
  <c r="G98" i="1"/>
  <c r="E99" i="1"/>
  <c r="F99" i="1"/>
  <c r="G99" i="1"/>
  <c r="E100" i="1"/>
  <c r="F100" i="1"/>
  <c r="G100" i="1"/>
  <c r="E101" i="1"/>
  <c r="F101" i="1"/>
  <c r="G101" i="1"/>
  <c r="H101" i="1"/>
  <c r="E102" i="1"/>
  <c r="F102" i="1"/>
  <c r="G102" i="1"/>
  <c r="E103" i="1"/>
  <c r="F103" i="1"/>
  <c r="G103" i="1"/>
  <c r="H103" i="1"/>
  <c r="E104" i="1"/>
  <c r="F104" i="1"/>
  <c r="G104" i="1"/>
  <c r="E105" i="1"/>
  <c r="F105" i="1"/>
  <c r="G105" i="1"/>
  <c r="E106" i="1"/>
  <c r="F106" i="1"/>
  <c r="G106" i="1"/>
  <c r="E107" i="1"/>
  <c r="F107" i="1"/>
  <c r="G107" i="1"/>
  <c r="E108" i="1"/>
  <c r="F108" i="1"/>
  <c r="G108" i="1"/>
  <c r="E109" i="1"/>
  <c r="F109" i="1"/>
  <c r="G109" i="1"/>
  <c r="H109" i="1"/>
  <c r="E110" i="1"/>
  <c r="F110" i="1"/>
  <c r="G110" i="1"/>
  <c r="E111" i="1"/>
  <c r="F111" i="1"/>
  <c r="G111" i="1"/>
  <c r="H111" i="1"/>
  <c r="E112" i="1"/>
  <c r="F112" i="1"/>
  <c r="G112" i="1"/>
  <c r="E113" i="1"/>
  <c r="F113" i="1"/>
  <c r="G113" i="1"/>
  <c r="E114" i="1"/>
  <c r="F114" i="1"/>
  <c r="G114" i="1"/>
  <c r="E115" i="1"/>
  <c r="F115" i="1"/>
  <c r="G115" i="1"/>
  <c r="E116" i="1"/>
  <c r="F116" i="1"/>
  <c r="G116" i="1"/>
  <c r="E117" i="1"/>
  <c r="F117" i="1"/>
  <c r="G117" i="1"/>
  <c r="H117" i="1"/>
  <c r="E118" i="1"/>
  <c r="F118" i="1"/>
  <c r="G118" i="1"/>
  <c r="E119" i="1"/>
  <c r="F119" i="1"/>
  <c r="G119" i="1"/>
  <c r="H119" i="1"/>
  <c r="E120" i="1"/>
  <c r="F120" i="1"/>
  <c r="G120" i="1"/>
  <c r="E121" i="1"/>
  <c r="F121" i="1"/>
  <c r="G121" i="1"/>
  <c r="E122" i="1"/>
  <c r="F122" i="1"/>
  <c r="G122" i="1"/>
  <c r="H122" i="1"/>
  <c r="E123" i="1"/>
  <c r="F123" i="1"/>
  <c r="G123" i="1"/>
  <c r="E124" i="1"/>
  <c r="F124" i="1"/>
  <c r="G124" i="1"/>
  <c r="E125" i="1"/>
  <c r="F125" i="1"/>
  <c r="G125" i="1"/>
  <c r="H125" i="1"/>
  <c r="E126" i="1"/>
  <c r="F126" i="1"/>
  <c r="G126" i="1"/>
  <c r="E127" i="1"/>
  <c r="F127" i="1"/>
  <c r="G127" i="1"/>
  <c r="H127" i="1"/>
  <c r="E128" i="1"/>
  <c r="F128" i="1"/>
  <c r="G128" i="1"/>
  <c r="E129" i="1"/>
  <c r="F129" i="1"/>
  <c r="G129" i="1"/>
  <c r="E130" i="1"/>
  <c r="F130" i="1"/>
  <c r="G130" i="1"/>
  <c r="H130" i="1"/>
  <c r="E131" i="1"/>
  <c r="F131" i="1"/>
  <c r="G131" i="1"/>
  <c r="E132" i="1"/>
  <c r="F132" i="1"/>
  <c r="G132" i="1"/>
  <c r="E133" i="1"/>
  <c r="F133" i="1"/>
  <c r="G133" i="1"/>
  <c r="H133" i="1"/>
  <c r="E134" i="1"/>
  <c r="F134" i="1"/>
  <c r="G134" i="1"/>
  <c r="E135" i="1"/>
  <c r="F135" i="1"/>
  <c r="G135" i="1"/>
  <c r="H135" i="1"/>
  <c r="E136" i="1"/>
  <c r="F136" i="1"/>
  <c r="G136" i="1"/>
  <c r="E137" i="1"/>
  <c r="F137" i="1"/>
  <c r="G137" i="1"/>
  <c r="E138" i="1"/>
  <c r="F138" i="1"/>
  <c r="G138" i="1"/>
  <c r="H138" i="1"/>
  <c r="E139" i="1"/>
  <c r="F139" i="1"/>
  <c r="G139" i="1"/>
  <c r="E140" i="1"/>
  <c r="F140" i="1"/>
  <c r="G140" i="1"/>
  <c r="E141" i="1"/>
  <c r="F141" i="1"/>
  <c r="G141" i="1"/>
  <c r="H141" i="1"/>
  <c r="E142" i="1"/>
  <c r="F142" i="1"/>
  <c r="G142" i="1"/>
  <c r="E143" i="1"/>
  <c r="F143" i="1"/>
  <c r="G143" i="1"/>
  <c r="H143" i="1"/>
  <c r="E144" i="1"/>
  <c r="F144" i="1"/>
  <c r="G144" i="1"/>
  <c r="E145" i="1"/>
  <c r="F145" i="1"/>
  <c r="G145" i="1"/>
  <c r="E146" i="1"/>
  <c r="F146" i="1"/>
  <c r="G146" i="1"/>
  <c r="H146" i="1"/>
  <c r="E147" i="1"/>
  <c r="F147" i="1"/>
  <c r="G147" i="1"/>
  <c r="E148" i="1"/>
  <c r="F148" i="1"/>
  <c r="G148" i="1"/>
  <c r="E149" i="1"/>
  <c r="F149" i="1"/>
  <c r="G149" i="1"/>
  <c r="H149" i="1"/>
  <c r="E150" i="1"/>
  <c r="F150" i="1"/>
  <c r="G150" i="1"/>
  <c r="E151" i="1"/>
  <c r="F151" i="1"/>
  <c r="G151" i="1"/>
  <c r="H151" i="1"/>
  <c r="E152" i="1"/>
  <c r="F152" i="1"/>
  <c r="G152" i="1"/>
  <c r="E153" i="1"/>
  <c r="F153" i="1"/>
  <c r="G153" i="1"/>
  <c r="E154" i="1"/>
  <c r="F154" i="1"/>
  <c r="G154" i="1"/>
  <c r="H154" i="1"/>
  <c r="E155" i="1"/>
  <c r="F155" i="1"/>
  <c r="G155" i="1"/>
  <c r="E156" i="1"/>
  <c r="F156" i="1"/>
  <c r="G156" i="1"/>
  <c r="E157" i="1"/>
  <c r="F157" i="1"/>
  <c r="G157" i="1"/>
  <c r="H157" i="1"/>
  <c r="E158" i="1"/>
  <c r="F158" i="1"/>
  <c r="G158" i="1"/>
  <c r="E159" i="1"/>
  <c r="F159" i="1"/>
  <c r="G159" i="1"/>
  <c r="H159" i="1"/>
  <c r="E160" i="1"/>
  <c r="F160" i="1"/>
  <c r="G160" i="1"/>
  <c r="E161" i="1"/>
  <c r="F161" i="1"/>
  <c r="G161" i="1"/>
  <c r="E162" i="1"/>
  <c r="F162" i="1"/>
  <c r="G162" i="1"/>
  <c r="H162" i="1"/>
  <c r="E163" i="1"/>
  <c r="F163" i="1"/>
  <c r="G163" i="1"/>
  <c r="H163" i="1"/>
  <c r="E164" i="1"/>
  <c r="F164" i="1"/>
  <c r="G164" i="1"/>
  <c r="E165" i="1"/>
  <c r="F165" i="1"/>
  <c r="G165" i="1"/>
  <c r="H165" i="1"/>
  <c r="E166" i="1"/>
  <c r="F166" i="1"/>
  <c r="G166" i="1"/>
  <c r="E167" i="1"/>
  <c r="F167" i="1"/>
  <c r="G167" i="1"/>
  <c r="H167" i="1"/>
  <c r="E168" i="1"/>
  <c r="F168" i="1"/>
  <c r="G168" i="1"/>
  <c r="E169" i="1"/>
  <c r="F169" i="1"/>
  <c r="G169" i="1"/>
  <c r="E170" i="1"/>
  <c r="F170" i="1"/>
  <c r="G170" i="1"/>
  <c r="H170" i="1"/>
  <c r="E171" i="1"/>
  <c r="F171" i="1"/>
  <c r="G171" i="1"/>
  <c r="E172" i="1"/>
  <c r="F172" i="1"/>
  <c r="G172" i="1"/>
  <c r="H172" i="1"/>
  <c r="E173" i="1"/>
  <c r="F173" i="1"/>
  <c r="G173" i="1"/>
  <c r="H173" i="1"/>
  <c r="E174" i="1"/>
  <c r="F174" i="1"/>
  <c r="G174" i="1"/>
  <c r="H174" i="1"/>
  <c r="E175" i="1"/>
  <c r="F175" i="1"/>
  <c r="G175" i="1"/>
  <c r="H175" i="1"/>
  <c r="E176" i="1"/>
  <c r="F176" i="1"/>
  <c r="G176" i="1"/>
  <c r="E177" i="1"/>
  <c r="F177" i="1"/>
  <c r="G177" i="1"/>
  <c r="E179" i="1"/>
  <c r="F179" i="1"/>
  <c r="G179" i="1"/>
  <c r="H179" i="1"/>
  <c r="E180" i="1"/>
  <c r="F180" i="1"/>
  <c r="G180" i="1"/>
  <c r="E181" i="1"/>
  <c r="F181" i="1"/>
  <c r="G181" i="1"/>
  <c r="E182" i="1"/>
  <c r="F182" i="1"/>
  <c r="G182" i="1"/>
  <c r="H182" i="1"/>
  <c r="E183" i="1"/>
  <c r="F183" i="1"/>
  <c r="G183" i="1"/>
  <c r="H183" i="1"/>
  <c r="E184" i="1"/>
  <c r="F184" i="1"/>
  <c r="G184" i="1"/>
  <c r="H184" i="1"/>
  <c r="E185" i="1"/>
  <c r="F185" i="1"/>
  <c r="G185" i="1"/>
  <c r="E186" i="1"/>
  <c r="F186" i="1"/>
  <c r="G186" i="1"/>
  <c r="E187" i="1"/>
  <c r="F187" i="1"/>
  <c r="G187" i="1"/>
  <c r="H187" i="1"/>
  <c r="E188" i="1"/>
  <c r="F188" i="1"/>
  <c r="G188" i="1"/>
  <c r="E189" i="1"/>
  <c r="F189" i="1"/>
  <c r="G189" i="1"/>
  <c r="E192" i="1"/>
  <c r="F192" i="1"/>
  <c r="U192" i="1"/>
  <c r="E196" i="1"/>
  <c r="F196" i="1"/>
  <c r="G196" i="1"/>
  <c r="E197" i="1"/>
  <c r="F197" i="1"/>
  <c r="G197" i="1"/>
  <c r="E198" i="1"/>
  <c r="F198" i="1"/>
  <c r="G198" i="1"/>
  <c r="L198" i="1"/>
  <c r="E200" i="1"/>
  <c r="F200" i="1"/>
  <c r="G200" i="1"/>
  <c r="L200" i="1"/>
  <c r="E201" i="1"/>
  <c r="F201" i="1"/>
  <c r="G201" i="1"/>
  <c r="I201" i="1"/>
  <c r="E202" i="1"/>
  <c r="F202" i="1"/>
  <c r="G202" i="1"/>
  <c r="I202" i="1"/>
  <c r="E204" i="1"/>
  <c r="F204" i="1"/>
  <c r="G204" i="1"/>
  <c r="K204" i="1"/>
  <c r="E205" i="1"/>
  <c r="F205" i="1"/>
  <c r="G205" i="1"/>
  <c r="K205" i="1"/>
  <c r="C178" i="1"/>
  <c r="E178" i="1"/>
  <c r="F178" i="1"/>
  <c r="G178" i="1"/>
  <c r="H178" i="1"/>
  <c r="E190" i="1"/>
  <c r="F190" i="1"/>
  <c r="G190" i="1"/>
  <c r="E191" i="1"/>
  <c r="F191" i="1"/>
  <c r="G191" i="1"/>
  <c r="E193" i="1"/>
  <c r="F193" i="1"/>
  <c r="G193" i="1"/>
  <c r="E194" i="1"/>
  <c r="F194" i="1"/>
  <c r="G194" i="1"/>
  <c r="E195" i="1"/>
  <c r="F195" i="1"/>
  <c r="G195" i="1"/>
  <c r="E199" i="1"/>
  <c r="F199" i="1"/>
  <c r="G199" i="1"/>
  <c r="E203" i="1"/>
  <c r="F203" i="1"/>
  <c r="G203" i="1"/>
  <c r="E206" i="1"/>
  <c r="F206" i="1"/>
  <c r="G206" i="1"/>
  <c r="J206" i="1"/>
  <c r="E207" i="1"/>
  <c r="F207" i="1"/>
  <c r="G207" i="1"/>
  <c r="K207" i="1"/>
  <c r="E208" i="1"/>
  <c r="F208" i="1"/>
  <c r="G208" i="1"/>
  <c r="K208" i="1"/>
  <c r="E209" i="1"/>
  <c r="F209" i="1"/>
  <c r="G209" i="1"/>
  <c r="J209" i="1"/>
  <c r="E210" i="1"/>
  <c r="F210" i="1"/>
  <c r="G210" i="1"/>
  <c r="J210" i="1"/>
  <c r="E212" i="1"/>
  <c r="F212" i="1"/>
  <c r="G212" i="1"/>
  <c r="J212" i="1"/>
  <c r="E214" i="1"/>
  <c r="F214" i="1"/>
  <c r="G214" i="1"/>
  <c r="E215" i="1"/>
  <c r="F215" i="1"/>
  <c r="G215" i="1"/>
  <c r="J215" i="1"/>
  <c r="E216" i="1"/>
  <c r="F216" i="1"/>
  <c r="G216" i="1"/>
  <c r="K216" i="1"/>
  <c r="E218" i="1"/>
  <c r="F218" i="1"/>
  <c r="G218" i="1"/>
  <c r="K218" i="1"/>
  <c r="E213" i="1"/>
  <c r="D9" i="1"/>
  <c r="C9" i="1"/>
  <c r="Q211" i="1"/>
  <c r="Q205" i="1"/>
  <c r="Q204" i="1"/>
  <c r="Q202" i="1"/>
  <c r="Q201" i="1"/>
  <c r="Q200" i="1"/>
  <c r="Q198" i="1"/>
  <c r="Q197" i="1"/>
  <c r="L197" i="1"/>
  <c r="Q196" i="1"/>
  <c r="L196" i="1"/>
  <c r="Q192" i="1"/>
  <c r="Q189" i="1"/>
  <c r="H189" i="1"/>
  <c r="Q188" i="1"/>
  <c r="H188" i="1"/>
  <c r="Q187" i="1"/>
  <c r="Q186" i="1"/>
  <c r="H186" i="1"/>
  <c r="Q185" i="1"/>
  <c r="H185" i="1"/>
  <c r="Q184" i="1"/>
  <c r="Q183" i="1"/>
  <c r="Q182" i="1"/>
  <c r="Q181" i="1"/>
  <c r="H181" i="1"/>
  <c r="Q180" i="1"/>
  <c r="H180" i="1"/>
  <c r="Q179" i="1"/>
  <c r="Q177" i="1"/>
  <c r="H177" i="1"/>
  <c r="Q176" i="1"/>
  <c r="H176" i="1"/>
  <c r="Q175" i="1"/>
  <c r="Q174" i="1"/>
  <c r="Q173" i="1"/>
  <c r="Q172" i="1"/>
  <c r="Q171" i="1"/>
  <c r="H171" i="1"/>
  <c r="Q170" i="1"/>
  <c r="Q169" i="1"/>
  <c r="H169" i="1"/>
  <c r="Q168" i="1"/>
  <c r="H168" i="1"/>
  <c r="Q167" i="1"/>
  <c r="Q166" i="1"/>
  <c r="H166" i="1"/>
  <c r="Q165" i="1"/>
  <c r="Q164" i="1"/>
  <c r="H164" i="1"/>
  <c r="Q163" i="1"/>
  <c r="Q162" i="1"/>
  <c r="Q161" i="1"/>
  <c r="H161" i="1"/>
  <c r="Q160" i="1"/>
  <c r="H160" i="1"/>
  <c r="Q159" i="1"/>
  <c r="Q158" i="1"/>
  <c r="H158" i="1"/>
  <c r="Q157" i="1"/>
  <c r="Q156" i="1"/>
  <c r="H156" i="1"/>
  <c r="Q155" i="1"/>
  <c r="H155" i="1"/>
  <c r="Q154" i="1"/>
  <c r="Q153" i="1"/>
  <c r="H153" i="1"/>
  <c r="Q152" i="1"/>
  <c r="H152" i="1"/>
  <c r="Q151" i="1"/>
  <c r="Q150" i="1"/>
  <c r="H150" i="1"/>
  <c r="Q149" i="1"/>
  <c r="Q148" i="1"/>
  <c r="H148" i="1"/>
  <c r="Q147" i="1"/>
  <c r="H147" i="1"/>
  <c r="Q146" i="1"/>
  <c r="Q145" i="1"/>
  <c r="H145" i="1"/>
  <c r="Q144" i="1"/>
  <c r="H144" i="1"/>
  <c r="Q143" i="1"/>
  <c r="Q142" i="1"/>
  <c r="H142" i="1"/>
  <c r="Q141" i="1"/>
  <c r="Q140" i="1"/>
  <c r="H140" i="1"/>
  <c r="Q139" i="1"/>
  <c r="H139" i="1"/>
  <c r="Q138" i="1"/>
  <c r="Q137" i="1"/>
  <c r="H137" i="1"/>
  <c r="Q136" i="1"/>
  <c r="H136" i="1"/>
  <c r="Q135" i="1"/>
  <c r="Q134" i="1"/>
  <c r="H134" i="1"/>
  <c r="Q133" i="1"/>
  <c r="Q132" i="1"/>
  <c r="H132" i="1"/>
  <c r="Q131" i="1"/>
  <c r="H131" i="1"/>
  <c r="Q130" i="1"/>
  <c r="Q129" i="1"/>
  <c r="H129" i="1"/>
  <c r="Q128" i="1"/>
  <c r="H128" i="1"/>
  <c r="Q127" i="1"/>
  <c r="Q126" i="1"/>
  <c r="H126" i="1"/>
  <c r="Q125" i="1"/>
  <c r="Q124" i="1"/>
  <c r="H124" i="1"/>
  <c r="Q123" i="1"/>
  <c r="H123" i="1"/>
  <c r="Q122" i="1"/>
  <c r="Q121" i="1"/>
  <c r="H121" i="1"/>
  <c r="Q120" i="1"/>
  <c r="H120" i="1"/>
  <c r="Q119" i="1"/>
  <c r="Q118" i="1"/>
  <c r="H118" i="1"/>
  <c r="Q117" i="1"/>
  <c r="Q116" i="1"/>
  <c r="H116" i="1"/>
  <c r="Q115" i="1"/>
  <c r="H115" i="1"/>
  <c r="Q114" i="1"/>
  <c r="H114" i="1"/>
  <c r="Q113" i="1"/>
  <c r="H113" i="1"/>
  <c r="Q112" i="1"/>
  <c r="H112" i="1"/>
  <c r="Q111" i="1"/>
  <c r="Q110" i="1"/>
  <c r="H110" i="1"/>
  <c r="Q109" i="1"/>
  <c r="Q108" i="1"/>
  <c r="H108" i="1"/>
  <c r="Q107" i="1"/>
  <c r="H107" i="1"/>
  <c r="Q106" i="1"/>
  <c r="H106" i="1"/>
  <c r="Q105" i="1"/>
  <c r="H105" i="1"/>
  <c r="Q104" i="1"/>
  <c r="H104" i="1"/>
  <c r="Q103" i="1"/>
  <c r="Q102" i="1"/>
  <c r="H102" i="1"/>
  <c r="Q101" i="1"/>
  <c r="Q100" i="1"/>
  <c r="H100" i="1"/>
  <c r="Q99" i="1"/>
  <c r="H99" i="1"/>
  <c r="Q98" i="1"/>
  <c r="H98" i="1"/>
  <c r="Q97" i="1"/>
  <c r="H97" i="1"/>
  <c r="Q96" i="1"/>
  <c r="H96" i="1"/>
  <c r="Q95" i="1"/>
  <c r="Q94" i="1"/>
  <c r="H94" i="1"/>
  <c r="Q93" i="1"/>
  <c r="Q92" i="1"/>
  <c r="H92" i="1"/>
  <c r="Q91" i="1"/>
  <c r="H91" i="1"/>
  <c r="Q90" i="1"/>
  <c r="H90" i="1"/>
  <c r="Q89" i="1"/>
  <c r="H89" i="1"/>
  <c r="Q88" i="1"/>
  <c r="H88" i="1"/>
  <c r="Q87" i="1"/>
  <c r="H87" i="1"/>
  <c r="Q86" i="1"/>
  <c r="H86" i="1"/>
  <c r="Q85" i="1"/>
  <c r="H85" i="1"/>
  <c r="Q84" i="1"/>
  <c r="H84" i="1"/>
  <c r="Q83" i="1"/>
  <c r="H83" i="1"/>
  <c r="Q82" i="1"/>
  <c r="H82" i="1"/>
  <c r="Q81" i="1"/>
  <c r="H81" i="1"/>
  <c r="Q80" i="1"/>
  <c r="H80" i="1"/>
  <c r="Q79" i="1"/>
  <c r="H79" i="1"/>
  <c r="Q78" i="1"/>
  <c r="H78" i="1"/>
  <c r="Q77" i="1"/>
  <c r="H77" i="1"/>
  <c r="Q76" i="1"/>
  <c r="H76" i="1"/>
  <c r="Q75" i="1"/>
  <c r="H75" i="1"/>
  <c r="Q74" i="1"/>
  <c r="H74" i="1"/>
  <c r="Q73" i="1"/>
  <c r="H73" i="1"/>
  <c r="Q72" i="1"/>
  <c r="H72" i="1"/>
  <c r="Q71" i="1"/>
  <c r="H71" i="1"/>
  <c r="Q70" i="1"/>
  <c r="H70" i="1"/>
  <c r="Q69" i="1"/>
  <c r="H69" i="1"/>
  <c r="Q68" i="1"/>
  <c r="H68" i="1"/>
  <c r="Q67" i="1"/>
  <c r="H67" i="1"/>
  <c r="Q66" i="1"/>
  <c r="H66" i="1"/>
  <c r="Q65" i="1"/>
  <c r="H65" i="1"/>
  <c r="Q64" i="1"/>
  <c r="H64" i="1"/>
  <c r="Q63" i="1"/>
  <c r="H63" i="1"/>
  <c r="Q62" i="1"/>
  <c r="H62" i="1"/>
  <c r="Q61" i="1"/>
  <c r="H61" i="1"/>
  <c r="Q60" i="1"/>
  <c r="H60" i="1"/>
  <c r="Q59" i="1"/>
  <c r="H59" i="1"/>
  <c r="Q58" i="1"/>
  <c r="H58" i="1"/>
  <c r="Q57" i="1"/>
  <c r="H57" i="1"/>
  <c r="Q56" i="1"/>
  <c r="H56" i="1"/>
  <c r="Q55" i="1"/>
  <c r="H55" i="1"/>
  <c r="Q54" i="1"/>
  <c r="H54" i="1"/>
  <c r="Q53" i="1"/>
  <c r="H53" i="1"/>
  <c r="Q52" i="1"/>
  <c r="H52" i="1"/>
  <c r="Q51" i="1"/>
  <c r="H51" i="1"/>
  <c r="Q50" i="1"/>
  <c r="H50" i="1"/>
  <c r="Q49" i="1"/>
  <c r="H49" i="1"/>
  <c r="Q48" i="1"/>
  <c r="H48" i="1"/>
  <c r="Q47" i="1"/>
  <c r="H47" i="1"/>
  <c r="Q46" i="1"/>
  <c r="H46" i="1"/>
  <c r="Q45" i="1"/>
  <c r="H45" i="1"/>
  <c r="Q44" i="1"/>
  <c r="H44" i="1"/>
  <c r="Q43" i="1"/>
  <c r="Q42" i="1"/>
  <c r="H42" i="1"/>
  <c r="Q41" i="1"/>
  <c r="Q40" i="1"/>
  <c r="Q39" i="1"/>
  <c r="Q38" i="1"/>
  <c r="Q37" i="1"/>
  <c r="Q36" i="1"/>
  <c r="H36" i="1"/>
  <c r="Q35" i="1"/>
  <c r="Q34" i="1"/>
  <c r="H34" i="1"/>
  <c r="Q33" i="1"/>
  <c r="Q32" i="1"/>
  <c r="Q31" i="1"/>
  <c r="Q30" i="1"/>
  <c r="Q29" i="1"/>
  <c r="Q28" i="1"/>
  <c r="Q27" i="1"/>
  <c r="Q26" i="1"/>
  <c r="H26" i="1"/>
  <c r="Q25" i="1"/>
  <c r="H21" i="1"/>
  <c r="G206" i="2"/>
  <c r="C206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05" i="2"/>
  <c r="C205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204" i="2"/>
  <c r="C204" i="2"/>
  <c r="E204" i="2"/>
  <c r="G203" i="2"/>
  <c r="C203" i="2"/>
  <c r="E203" i="2"/>
  <c r="G17" i="2"/>
  <c r="C17" i="2"/>
  <c r="E17" i="2"/>
  <c r="G202" i="2"/>
  <c r="C202" i="2"/>
  <c r="E202" i="2"/>
  <c r="G201" i="2"/>
  <c r="C201" i="2"/>
  <c r="E201" i="2"/>
  <c r="G200" i="2"/>
  <c r="C200" i="2"/>
  <c r="E200" i="2"/>
  <c r="G16" i="2"/>
  <c r="C16" i="2"/>
  <c r="E16" i="2"/>
  <c r="G199" i="2"/>
  <c r="C199" i="2"/>
  <c r="E199" i="2"/>
  <c r="G198" i="2"/>
  <c r="C198" i="2"/>
  <c r="E198" i="2"/>
  <c r="G197" i="2"/>
  <c r="C197" i="2"/>
  <c r="E197" i="2"/>
  <c r="G15" i="2"/>
  <c r="C15" i="2"/>
  <c r="E15" i="2"/>
  <c r="G14" i="2"/>
  <c r="C14" i="2"/>
  <c r="E14" i="2"/>
  <c r="G13" i="2"/>
  <c r="C13" i="2"/>
  <c r="E13" i="2"/>
  <c r="G196" i="2"/>
  <c r="C196" i="2"/>
  <c r="E196" i="2"/>
  <c r="G12" i="2"/>
  <c r="C12" i="2"/>
  <c r="E12" i="2"/>
  <c r="G11" i="2"/>
  <c r="C11" i="2"/>
  <c r="E11" i="2"/>
  <c r="G195" i="2"/>
  <c r="C195" i="2"/>
  <c r="E195" i="2"/>
  <c r="G194" i="2"/>
  <c r="C194" i="2"/>
  <c r="E194" i="2"/>
  <c r="G193" i="2"/>
  <c r="C193" i="2"/>
  <c r="E193" i="2"/>
  <c r="G192" i="2"/>
  <c r="C192" i="2"/>
  <c r="E192" i="2"/>
  <c r="G191" i="2"/>
  <c r="C191" i="2"/>
  <c r="E191" i="2"/>
  <c r="G190" i="2"/>
  <c r="C190" i="2"/>
  <c r="E190" i="2"/>
  <c r="G189" i="2"/>
  <c r="C189" i="2"/>
  <c r="E189" i="2"/>
  <c r="G188" i="2"/>
  <c r="C188" i="2"/>
  <c r="E188" i="2"/>
  <c r="G187" i="2"/>
  <c r="C187" i="2"/>
  <c r="E187" i="2"/>
  <c r="G186" i="2"/>
  <c r="C186" i="2"/>
  <c r="E186" i="2"/>
  <c r="G185" i="2"/>
  <c r="C185" i="2"/>
  <c r="E185" i="2"/>
  <c r="G184" i="2"/>
  <c r="C184" i="2"/>
  <c r="E184" i="2"/>
  <c r="G183" i="2"/>
  <c r="C183" i="2"/>
  <c r="E183" i="2"/>
  <c r="G182" i="2"/>
  <c r="C182" i="2"/>
  <c r="E182" i="2"/>
  <c r="G181" i="2"/>
  <c r="C181" i="2"/>
  <c r="E181" i="2"/>
  <c r="G180" i="2"/>
  <c r="C180" i="2"/>
  <c r="E180" i="2"/>
  <c r="G179" i="2"/>
  <c r="C179" i="2"/>
  <c r="E179" i="2"/>
  <c r="G178" i="2"/>
  <c r="C178" i="2"/>
  <c r="E178" i="2"/>
  <c r="G177" i="2"/>
  <c r="C177" i="2"/>
  <c r="E177" i="2"/>
  <c r="G176" i="2"/>
  <c r="C176" i="2"/>
  <c r="E176" i="2"/>
  <c r="G175" i="2"/>
  <c r="C175" i="2"/>
  <c r="E175" i="2"/>
  <c r="G174" i="2"/>
  <c r="C174" i="2"/>
  <c r="E174" i="2"/>
  <c r="G173" i="2"/>
  <c r="C173" i="2"/>
  <c r="E173" i="2"/>
  <c r="G172" i="2"/>
  <c r="C172" i="2"/>
  <c r="E172" i="2"/>
  <c r="G171" i="2"/>
  <c r="C171" i="2"/>
  <c r="E171" i="2"/>
  <c r="G170" i="2"/>
  <c r="C170" i="2"/>
  <c r="E170" i="2"/>
  <c r="G169" i="2"/>
  <c r="C169" i="2"/>
  <c r="E169" i="2"/>
  <c r="G168" i="2"/>
  <c r="C168" i="2"/>
  <c r="E168" i="2"/>
  <c r="G167" i="2"/>
  <c r="C167" i="2"/>
  <c r="E167" i="2"/>
  <c r="G166" i="2"/>
  <c r="C166" i="2"/>
  <c r="E166" i="2"/>
  <c r="G165" i="2"/>
  <c r="C165" i="2"/>
  <c r="E165" i="2"/>
  <c r="G164" i="2"/>
  <c r="C164" i="2"/>
  <c r="E164" i="2"/>
  <c r="G163" i="2"/>
  <c r="C163" i="2"/>
  <c r="E163" i="2"/>
  <c r="G162" i="2"/>
  <c r="C162" i="2"/>
  <c r="E162" i="2"/>
  <c r="G161" i="2"/>
  <c r="C161" i="2"/>
  <c r="E161" i="2"/>
  <c r="G160" i="2"/>
  <c r="C160" i="2"/>
  <c r="E160" i="2"/>
  <c r="G159" i="2"/>
  <c r="C159" i="2"/>
  <c r="E159" i="2"/>
  <c r="G158" i="2"/>
  <c r="C158" i="2"/>
  <c r="E158" i="2"/>
  <c r="G157" i="2"/>
  <c r="C157" i="2"/>
  <c r="E157" i="2"/>
  <c r="G156" i="2"/>
  <c r="C156" i="2"/>
  <c r="E156" i="2"/>
  <c r="G155" i="2"/>
  <c r="C155" i="2"/>
  <c r="E155" i="2"/>
  <c r="G154" i="2"/>
  <c r="C154" i="2"/>
  <c r="E154" i="2"/>
  <c r="G153" i="2"/>
  <c r="C153" i="2"/>
  <c r="E153" i="2"/>
  <c r="G152" i="2"/>
  <c r="C152" i="2"/>
  <c r="E152" i="2"/>
  <c r="G151" i="2"/>
  <c r="C151" i="2"/>
  <c r="E151" i="2"/>
  <c r="G150" i="2"/>
  <c r="C150" i="2"/>
  <c r="E150" i="2"/>
  <c r="G149" i="2"/>
  <c r="C149" i="2"/>
  <c r="E149" i="2"/>
  <c r="G148" i="2"/>
  <c r="C148" i="2"/>
  <c r="E148" i="2"/>
  <c r="G147" i="2"/>
  <c r="C147" i="2"/>
  <c r="E147" i="2"/>
  <c r="G146" i="2"/>
  <c r="C146" i="2"/>
  <c r="E146" i="2"/>
  <c r="G145" i="2"/>
  <c r="C145" i="2"/>
  <c r="E145" i="2"/>
  <c r="G144" i="2"/>
  <c r="C144" i="2"/>
  <c r="E144" i="2"/>
  <c r="G143" i="2"/>
  <c r="C143" i="2"/>
  <c r="E143" i="2"/>
  <c r="G142" i="2"/>
  <c r="C142" i="2"/>
  <c r="E142" i="2"/>
  <c r="G141" i="2"/>
  <c r="C141" i="2"/>
  <c r="E141" i="2"/>
  <c r="G140" i="2"/>
  <c r="C140" i="2"/>
  <c r="E140" i="2"/>
  <c r="G139" i="2"/>
  <c r="C139" i="2"/>
  <c r="E139" i="2"/>
  <c r="G138" i="2"/>
  <c r="C138" i="2"/>
  <c r="E138" i="2"/>
  <c r="G137" i="2"/>
  <c r="C137" i="2"/>
  <c r="E137" i="2"/>
  <c r="G136" i="2"/>
  <c r="C136" i="2"/>
  <c r="E136" i="2"/>
  <c r="G135" i="2"/>
  <c r="C135" i="2"/>
  <c r="E135" i="2"/>
  <c r="G134" i="2"/>
  <c r="C134" i="2"/>
  <c r="E134" i="2"/>
  <c r="G133" i="2"/>
  <c r="C133" i="2"/>
  <c r="E133" i="2"/>
  <c r="G132" i="2"/>
  <c r="C132" i="2"/>
  <c r="E132" i="2"/>
  <c r="G131" i="2"/>
  <c r="C131" i="2"/>
  <c r="E131" i="2"/>
  <c r="G130" i="2"/>
  <c r="C130" i="2"/>
  <c r="E130" i="2"/>
  <c r="G129" i="2"/>
  <c r="C129" i="2"/>
  <c r="E129" i="2"/>
  <c r="G128" i="2"/>
  <c r="C128" i="2"/>
  <c r="E128" i="2"/>
  <c r="G127" i="2"/>
  <c r="C127" i="2"/>
  <c r="E127" i="2"/>
  <c r="G126" i="2"/>
  <c r="C126" i="2"/>
  <c r="E126" i="2"/>
  <c r="G125" i="2"/>
  <c r="C125" i="2"/>
  <c r="E125" i="2"/>
  <c r="G124" i="2"/>
  <c r="C124" i="2"/>
  <c r="E124" i="2"/>
  <c r="G123" i="2"/>
  <c r="C123" i="2"/>
  <c r="E123" i="2"/>
  <c r="G122" i="2"/>
  <c r="C122" i="2"/>
  <c r="E122" i="2"/>
  <c r="G121" i="2"/>
  <c r="C121" i="2"/>
  <c r="E121" i="2"/>
  <c r="G120" i="2"/>
  <c r="C120" i="2"/>
  <c r="E120" i="2"/>
  <c r="G119" i="2"/>
  <c r="C119" i="2"/>
  <c r="E119" i="2"/>
  <c r="G118" i="2"/>
  <c r="C118" i="2"/>
  <c r="E118" i="2"/>
  <c r="G117" i="2"/>
  <c r="C117" i="2"/>
  <c r="E117" i="2"/>
  <c r="G116" i="2"/>
  <c r="C116" i="2"/>
  <c r="E116" i="2"/>
  <c r="G115" i="2"/>
  <c r="C115" i="2"/>
  <c r="E115" i="2"/>
  <c r="G114" i="2"/>
  <c r="C114" i="2"/>
  <c r="E114" i="2"/>
  <c r="G113" i="2"/>
  <c r="C113" i="2"/>
  <c r="E113" i="2"/>
  <c r="G112" i="2"/>
  <c r="C112" i="2"/>
  <c r="E112" i="2"/>
  <c r="G111" i="2"/>
  <c r="C111" i="2"/>
  <c r="E111" i="2"/>
  <c r="G110" i="2"/>
  <c r="C110" i="2"/>
  <c r="E110" i="2"/>
  <c r="G109" i="2"/>
  <c r="C109" i="2"/>
  <c r="E109" i="2"/>
  <c r="G108" i="2"/>
  <c r="C108" i="2"/>
  <c r="E108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E83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G47" i="2"/>
  <c r="C47" i="2"/>
  <c r="E47" i="2"/>
  <c r="G46" i="2"/>
  <c r="C46" i="2"/>
  <c r="G45" i="2"/>
  <c r="C45" i="2"/>
  <c r="G44" i="2"/>
  <c r="C44" i="2"/>
  <c r="E44" i="2"/>
  <c r="G43" i="2"/>
  <c r="C43" i="2"/>
  <c r="E43" i="2"/>
  <c r="G42" i="2"/>
  <c r="C42" i="2"/>
  <c r="G41" i="2"/>
  <c r="C41" i="2"/>
  <c r="E41" i="2"/>
  <c r="G40" i="2"/>
  <c r="C40" i="2"/>
  <c r="G39" i="2"/>
  <c r="C39" i="2"/>
  <c r="E39" i="2"/>
  <c r="G38" i="2"/>
  <c r="C38" i="2"/>
  <c r="G37" i="2"/>
  <c r="C37" i="2"/>
  <c r="G36" i="2"/>
  <c r="C36" i="2"/>
  <c r="E36" i="2"/>
  <c r="G35" i="2"/>
  <c r="C35" i="2"/>
  <c r="G34" i="2"/>
  <c r="C34" i="2"/>
  <c r="G33" i="2"/>
  <c r="C33" i="2"/>
  <c r="E33" i="2"/>
  <c r="G32" i="2"/>
  <c r="C32" i="2"/>
  <c r="G31" i="2"/>
  <c r="C31" i="2"/>
  <c r="E31" i="2"/>
  <c r="G30" i="2"/>
  <c r="C30" i="2"/>
  <c r="G29" i="2"/>
  <c r="C29" i="2"/>
  <c r="G28" i="2"/>
  <c r="C28" i="2"/>
  <c r="E28" i="2"/>
  <c r="A200" i="2"/>
  <c r="H200" i="2"/>
  <c r="B200" i="2"/>
  <c r="D200" i="2"/>
  <c r="A201" i="2"/>
  <c r="H201" i="2"/>
  <c r="B201" i="2"/>
  <c r="D201" i="2"/>
  <c r="A202" i="2"/>
  <c r="H202" i="2"/>
  <c r="B202" i="2"/>
  <c r="D202" i="2"/>
  <c r="A17" i="2"/>
  <c r="H17" i="2"/>
  <c r="B17" i="2"/>
  <c r="D17" i="2"/>
  <c r="A203" i="2"/>
  <c r="H203" i="2"/>
  <c r="B203" i="2"/>
  <c r="D203" i="2"/>
  <c r="A204" i="2"/>
  <c r="H204" i="2"/>
  <c r="B204" i="2"/>
  <c r="D204" i="2"/>
  <c r="A18" i="2"/>
  <c r="H18" i="2"/>
  <c r="B18" i="2"/>
  <c r="D18" i="2"/>
  <c r="A19" i="2"/>
  <c r="H19" i="2"/>
  <c r="B19" i="2"/>
  <c r="D19" i="2"/>
  <c r="A20" i="2"/>
  <c r="H20" i="2"/>
  <c r="B20" i="2"/>
  <c r="D20" i="2"/>
  <c r="A21" i="2"/>
  <c r="H21" i="2"/>
  <c r="B21" i="2"/>
  <c r="D21" i="2"/>
  <c r="A22" i="2"/>
  <c r="H22" i="2"/>
  <c r="B22" i="2"/>
  <c r="D22" i="2"/>
  <c r="A205" i="2"/>
  <c r="H205" i="2"/>
  <c r="B205" i="2"/>
  <c r="D205" i="2"/>
  <c r="A23" i="2"/>
  <c r="H23" i="2"/>
  <c r="B23" i="2"/>
  <c r="D23" i="2"/>
  <c r="A24" i="2"/>
  <c r="H24" i="2"/>
  <c r="B24" i="2"/>
  <c r="D24" i="2"/>
  <c r="A25" i="2"/>
  <c r="H25" i="2"/>
  <c r="B25" i="2"/>
  <c r="D25" i="2"/>
  <c r="A26" i="2"/>
  <c r="H26" i="2"/>
  <c r="B26" i="2"/>
  <c r="D26" i="2"/>
  <c r="A27" i="2"/>
  <c r="H27" i="2"/>
  <c r="B27" i="2"/>
  <c r="D27" i="2"/>
  <c r="A206" i="2"/>
  <c r="H206" i="2"/>
  <c r="B206" i="2"/>
  <c r="D206" i="2"/>
  <c r="H16" i="2"/>
  <c r="B16" i="2"/>
  <c r="D16" i="2"/>
  <c r="A16" i="2"/>
  <c r="H199" i="2"/>
  <c r="B199" i="2"/>
  <c r="D199" i="2"/>
  <c r="A199" i="2"/>
  <c r="H198" i="2"/>
  <c r="B198" i="2"/>
  <c r="D198" i="2"/>
  <c r="A198" i="2"/>
  <c r="H197" i="2"/>
  <c r="B197" i="2"/>
  <c r="D197" i="2"/>
  <c r="A197" i="2"/>
  <c r="H15" i="2"/>
  <c r="B15" i="2"/>
  <c r="D15" i="2"/>
  <c r="A15" i="2"/>
  <c r="H14" i="2"/>
  <c r="B14" i="2"/>
  <c r="D14" i="2"/>
  <c r="A14" i="2"/>
  <c r="H13" i="2"/>
  <c r="D13" i="2"/>
  <c r="B13" i="2"/>
  <c r="A13" i="2"/>
  <c r="H196" i="2"/>
  <c r="B196" i="2"/>
  <c r="D196" i="2"/>
  <c r="A196" i="2"/>
  <c r="H12" i="2"/>
  <c r="D12" i="2"/>
  <c r="B12" i="2"/>
  <c r="A12" i="2"/>
  <c r="H11" i="2"/>
  <c r="B11" i="2"/>
  <c r="D11" i="2"/>
  <c r="A11" i="2"/>
  <c r="H195" i="2"/>
  <c r="D195" i="2"/>
  <c r="B195" i="2"/>
  <c r="A195" i="2"/>
  <c r="H194" i="2"/>
  <c r="B194" i="2"/>
  <c r="D194" i="2"/>
  <c r="A194" i="2"/>
  <c r="H193" i="2"/>
  <c r="D193" i="2"/>
  <c r="B193" i="2"/>
  <c r="A193" i="2"/>
  <c r="H192" i="2"/>
  <c r="B192" i="2"/>
  <c r="D192" i="2"/>
  <c r="A192" i="2"/>
  <c r="H191" i="2"/>
  <c r="D191" i="2"/>
  <c r="B191" i="2"/>
  <c r="A191" i="2"/>
  <c r="H190" i="2"/>
  <c r="B190" i="2"/>
  <c r="D190" i="2"/>
  <c r="A190" i="2"/>
  <c r="H189" i="2"/>
  <c r="D189" i="2"/>
  <c r="B189" i="2"/>
  <c r="A189" i="2"/>
  <c r="H188" i="2"/>
  <c r="B188" i="2"/>
  <c r="D188" i="2"/>
  <c r="A188" i="2"/>
  <c r="H187" i="2"/>
  <c r="D187" i="2"/>
  <c r="B187" i="2"/>
  <c r="A187" i="2"/>
  <c r="H186" i="2"/>
  <c r="B186" i="2"/>
  <c r="D186" i="2"/>
  <c r="A186" i="2"/>
  <c r="H185" i="2"/>
  <c r="D185" i="2"/>
  <c r="B185" i="2"/>
  <c r="A185" i="2"/>
  <c r="H184" i="2"/>
  <c r="B184" i="2"/>
  <c r="D184" i="2"/>
  <c r="A184" i="2"/>
  <c r="H183" i="2"/>
  <c r="D183" i="2"/>
  <c r="B183" i="2"/>
  <c r="A183" i="2"/>
  <c r="H182" i="2"/>
  <c r="B182" i="2"/>
  <c r="D182" i="2"/>
  <c r="A182" i="2"/>
  <c r="H181" i="2"/>
  <c r="D181" i="2"/>
  <c r="B181" i="2"/>
  <c r="A181" i="2"/>
  <c r="H180" i="2"/>
  <c r="B180" i="2"/>
  <c r="D180" i="2"/>
  <c r="A180" i="2"/>
  <c r="H179" i="2"/>
  <c r="D179" i="2"/>
  <c r="B179" i="2"/>
  <c r="A179" i="2"/>
  <c r="H178" i="2"/>
  <c r="B178" i="2"/>
  <c r="D178" i="2"/>
  <c r="A178" i="2"/>
  <c r="H177" i="2"/>
  <c r="D177" i="2"/>
  <c r="B177" i="2"/>
  <c r="A177" i="2"/>
  <c r="H176" i="2"/>
  <c r="B176" i="2"/>
  <c r="D176" i="2"/>
  <c r="A176" i="2"/>
  <c r="H175" i="2"/>
  <c r="D175" i="2"/>
  <c r="B175" i="2"/>
  <c r="A175" i="2"/>
  <c r="H174" i="2"/>
  <c r="B174" i="2"/>
  <c r="D174" i="2"/>
  <c r="A174" i="2"/>
  <c r="H173" i="2"/>
  <c r="D173" i="2"/>
  <c r="B173" i="2"/>
  <c r="A173" i="2"/>
  <c r="H172" i="2"/>
  <c r="B172" i="2"/>
  <c r="D172" i="2"/>
  <c r="A172" i="2"/>
  <c r="H171" i="2"/>
  <c r="D171" i="2"/>
  <c r="B171" i="2"/>
  <c r="A171" i="2"/>
  <c r="H170" i="2"/>
  <c r="B170" i="2"/>
  <c r="D170" i="2"/>
  <c r="A170" i="2"/>
  <c r="H169" i="2"/>
  <c r="D169" i="2"/>
  <c r="B169" i="2"/>
  <c r="A169" i="2"/>
  <c r="H168" i="2"/>
  <c r="B168" i="2"/>
  <c r="D168" i="2"/>
  <c r="A168" i="2"/>
  <c r="H167" i="2"/>
  <c r="D167" i="2"/>
  <c r="B167" i="2"/>
  <c r="A167" i="2"/>
  <c r="H166" i="2"/>
  <c r="B166" i="2"/>
  <c r="D166" i="2"/>
  <c r="A166" i="2"/>
  <c r="H165" i="2"/>
  <c r="D165" i="2"/>
  <c r="B165" i="2"/>
  <c r="A165" i="2"/>
  <c r="H164" i="2"/>
  <c r="B164" i="2"/>
  <c r="D164" i="2"/>
  <c r="A164" i="2"/>
  <c r="H163" i="2"/>
  <c r="D163" i="2"/>
  <c r="B163" i="2"/>
  <c r="A163" i="2"/>
  <c r="H162" i="2"/>
  <c r="B162" i="2"/>
  <c r="D162" i="2"/>
  <c r="A162" i="2"/>
  <c r="H161" i="2"/>
  <c r="D161" i="2"/>
  <c r="B161" i="2"/>
  <c r="A161" i="2"/>
  <c r="H160" i="2"/>
  <c r="B160" i="2"/>
  <c r="D160" i="2"/>
  <c r="A160" i="2"/>
  <c r="H159" i="2"/>
  <c r="D159" i="2"/>
  <c r="B159" i="2"/>
  <c r="A159" i="2"/>
  <c r="H158" i="2"/>
  <c r="B158" i="2"/>
  <c r="D158" i="2"/>
  <c r="A158" i="2"/>
  <c r="H157" i="2"/>
  <c r="D157" i="2"/>
  <c r="B157" i="2"/>
  <c r="A157" i="2"/>
  <c r="H156" i="2"/>
  <c r="B156" i="2"/>
  <c r="D156" i="2"/>
  <c r="A156" i="2"/>
  <c r="H155" i="2"/>
  <c r="D155" i="2"/>
  <c r="B155" i="2"/>
  <c r="A155" i="2"/>
  <c r="H154" i="2"/>
  <c r="B154" i="2"/>
  <c r="D154" i="2"/>
  <c r="A154" i="2"/>
  <c r="H153" i="2"/>
  <c r="D153" i="2"/>
  <c r="B153" i="2"/>
  <c r="A153" i="2"/>
  <c r="H152" i="2"/>
  <c r="B152" i="2"/>
  <c r="D152" i="2"/>
  <c r="A152" i="2"/>
  <c r="H151" i="2"/>
  <c r="D151" i="2"/>
  <c r="B151" i="2"/>
  <c r="A151" i="2"/>
  <c r="H150" i="2"/>
  <c r="B150" i="2"/>
  <c r="D150" i="2"/>
  <c r="A150" i="2"/>
  <c r="H149" i="2"/>
  <c r="D149" i="2"/>
  <c r="B149" i="2"/>
  <c r="A149" i="2"/>
  <c r="H148" i="2"/>
  <c r="B148" i="2"/>
  <c r="D148" i="2"/>
  <c r="A148" i="2"/>
  <c r="H147" i="2"/>
  <c r="D147" i="2"/>
  <c r="B147" i="2"/>
  <c r="A147" i="2"/>
  <c r="H146" i="2"/>
  <c r="B146" i="2"/>
  <c r="D146" i="2"/>
  <c r="A146" i="2"/>
  <c r="H145" i="2"/>
  <c r="D145" i="2"/>
  <c r="B145" i="2"/>
  <c r="A145" i="2"/>
  <c r="H144" i="2"/>
  <c r="B144" i="2"/>
  <c r="D144" i="2"/>
  <c r="A144" i="2"/>
  <c r="H143" i="2"/>
  <c r="D143" i="2"/>
  <c r="B143" i="2"/>
  <c r="A143" i="2"/>
  <c r="H142" i="2"/>
  <c r="B142" i="2"/>
  <c r="D142" i="2"/>
  <c r="A142" i="2"/>
  <c r="H141" i="2"/>
  <c r="D141" i="2"/>
  <c r="B141" i="2"/>
  <c r="A141" i="2"/>
  <c r="H140" i="2"/>
  <c r="B140" i="2"/>
  <c r="D140" i="2"/>
  <c r="A140" i="2"/>
  <c r="H139" i="2"/>
  <c r="D139" i="2"/>
  <c r="B139" i="2"/>
  <c r="A139" i="2"/>
  <c r="H138" i="2"/>
  <c r="B138" i="2"/>
  <c r="D138" i="2"/>
  <c r="A138" i="2"/>
  <c r="H137" i="2"/>
  <c r="D137" i="2"/>
  <c r="B137" i="2"/>
  <c r="A137" i="2"/>
  <c r="H136" i="2"/>
  <c r="B136" i="2"/>
  <c r="D136" i="2"/>
  <c r="A136" i="2"/>
  <c r="H135" i="2"/>
  <c r="D135" i="2"/>
  <c r="B135" i="2"/>
  <c r="A135" i="2"/>
  <c r="H134" i="2"/>
  <c r="B134" i="2"/>
  <c r="D134" i="2"/>
  <c r="A134" i="2"/>
  <c r="H133" i="2"/>
  <c r="D133" i="2"/>
  <c r="B133" i="2"/>
  <c r="A133" i="2"/>
  <c r="H132" i="2"/>
  <c r="B132" i="2"/>
  <c r="D132" i="2"/>
  <c r="A132" i="2"/>
  <c r="H131" i="2"/>
  <c r="D131" i="2"/>
  <c r="B131" i="2"/>
  <c r="A131" i="2"/>
  <c r="H130" i="2"/>
  <c r="B130" i="2"/>
  <c r="D130" i="2"/>
  <c r="A130" i="2"/>
  <c r="H129" i="2"/>
  <c r="D129" i="2"/>
  <c r="B129" i="2"/>
  <c r="A129" i="2"/>
  <c r="H128" i="2"/>
  <c r="B128" i="2"/>
  <c r="D128" i="2"/>
  <c r="A128" i="2"/>
  <c r="H127" i="2"/>
  <c r="D127" i="2"/>
  <c r="B127" i="2"/>
  <c r="A127" i="2"/>
  <c r="H126" i="2"/>
  <c r="B126" i="2"/>
  <c r="D126" i="2"/>
  <c r="A126" i="2"/>
  <c r="H125" i="2"/>
  <c r="D125" i="2"/>
  <c r="B125" i="2"/>
  <c r="A125" i="2"/>
  <c r="H124" i="2"/>
  <c r="B124" i="2"/>
  <c r="D124" i="2"/>
  <c r="A124" i="2"/>
  <c r="H123" i="2"/>
  <c r="D123" i="2"/>
  <c r="B123" i="2"/>
  <c r="A123" i="2"/>
  <c r="H122" i="2"/>
  <c r="B122" i="2"/>
  <c r="D122" i="2"/>
  <c r="A122" i="2"/>
  <c r="H121" i="2"/>
  <c r="D121" i="2"/>
  <c r="B121" i="2"/>
  <c r="A121" i="2"/>
  <c r="H120" i="2"/>
  <c r="B120" i="2"/>
  <c r="D120" i="2"/>
  <c r="A120" i="2"/>
  <c r="H119" i="2"/>
  <c r="D119" i="2"/>
  <c r="B119" i="2"/>
  <c r="A119" i="2"/>
  <c r="H118" i="2"/>
  <c r="B118" i="2"/>
  <c r="D118" i="2"/>
  <c r="A118" i="2"/>
  <c r="H117" i="2"/>
  <c r="D117" i="2"/>
  <c r="B117" i="2"/>
  <c r="A117" i="2"/>
  <c r="H116" i="2"/>
  <c r="B116" i="2"/>
  <c r="D116" i="2"/>
  <c r="A116" i="2"/>
  <c r="H115" i="2"/>
  <c r="D115" i="2"/>
  <c r="B115" i="2"/>
  <c r="A115" i="2"/>
  <c r="H114" i="2"/>
  <c r="B114" i="2"/>
  <c r="D114" i="2"/>
  <c r="A114" i="2"/>
  <c r="H113" i="2"/>
  <c r="D113" i="2"/>
  <c r="B113" i="2"/>
  <c r="A113" i="2"/>
  <c r="H112" i="2"/>
  <c r="B112" i="2"/>
  <c r="D112" i="2"/>
  <c r="A112" i="2"/>
  <c r="H111" i="2"/>
  <c r="D111" i="2"/>
  <c r="B111" i="2"/>
  <c r="A111" i="2"/>
  <c r="H110" i="2"/>
  <c r="B110" i="2"/>
  <c r="D110" i="2"/>
  <c r="A110" i="2"/>
  <c r="H109" i="2"/>
  <c r="D109" i="2"/>
  <c r="B109" i="2"/>
  <c r="A109" i="2"/>
  <c r="H108" i="2"/>
  <c r="B108" i="2"/>
  <c r="D108" i="2"/>
  <c r="A108" i="2"/>
  <c r="H107" i="2"/>
  <c r="D107" i="2"/>
  <c r="B107" i="2"/>
  <c r="A107" i="2"/>
  <c r="H106" i="2"/>
  <c r="B106" i="2"/>
  <c r="D106" i="2"/>
  <c r="A106" i="2"/>
  <c r="H105" i="2"/>
  <c r="D105" i="2"/>
  <c r="B105" i="2"/>
  <c r="A105" i="2"/>
  <c r="H104" i="2"/>
  <c r="B104" i="2"/>
  <c r="D104" i="2"/>
  <c r="A104" i="2"/>
  <c r="H103" i="2"/>
  <c r="D103" i="2"/>
  <c r="B103" i="2"/>
  <c r="A103" i="2"/>
  <c r="H102" i="2"/>
  <c r="B102" i="2"/>
  <c r="D102" i="2"/>
  <c r="A102" i="2"/>
  <c r="H101" i="2"/>
  <c r="D101" i="2"/>
  <c r="B101" i="2"/>
  <c r="A101" i="2"/>
  <c r="H100" i="2"/>
  <c r="B100" i="2"/>
  <c r="D100" i="2"/>
  <c r="A100" i="2"/>
  <c r="H99" i="2"/>
  <c r="F99" i="2"/>
  <c r="D99" i="2"/>
  <c r="B99" i="2"/>
  <c r="A99" i="2"/>
  <c r="H98" i="2"/>
  <c r="B98" i="2"/>
  <c r="F98" i="2"/>
  <c r="D98" i="2"/>
  <c r="A98" i="2"/>
  <c r="H97" i="2"/>
  <c r="F97" i="2"/>
  <c r="D97" i="2"/>
  <c r="B97" i="2"/>
  <c r="A97" i="2"/>
  <c r="H96" i="2"/>
  <c r="F96" i="2"/>
  <c r="D96" i="2"/>
  <c r="B96" i="2"/>
  <c r="A96" i="2"/>
  <c r="H95" i="2"/>
  <c r="B95" i="2"/>
  <c r="F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Q218" i="1"/>
  <c r="Q212" i="1"/>
  <c r="J214" i="1"/>
  <c r="Q214" i="1"/>
  <c r="Q215" i="1"/>
  <c r="F16" i="1"/>
  <c r="F17" i="1" s="1"/>
  <c r="C17" i="1"/>
  <c r="Q216" i="1"/>
  <c r="Q213" i="1"/>
  <c r="K193" i="1"/>
  <c r="Q193" i="1"/>
  <c r="K194" i="1"/>
  <c r="Q194" i="1"/>
  <c r="K195" i="1"/>
  <c r="Q195" i="1"/>
  <c r="K199" i="1"/>
  <c r="Q199" i="1"/>
  <c r="J203" i="1"/>
  <c r="Q203" i="1"/>
  <c r="Q206" i="1"/>
  <c r="Q209" i="1"/>
  <c r="Q210" i="1"/>
  <c r="I190" i="1"/>
  <c r="Q190" i="1"/>
  <c r="I191" i="1"/>
  <c r="Q191" i="1"/>
  <c r="Q207" i="1"/>
  <c r="Q208" i="1"/>
  <c r="Q178" i="1"/>
  <c r="E30" i="2"/>
  <c r="E46" i="2"/>
  <c r="E205" i="2"/>
  <c r="E220" i="1"/>
  <c r="F220" i="1"/>
  <c r="G220" i="1"/>
  <c r="E39" i="1"/>
  <c r="F39" i="1"/>
  <c r="G39" i="1"/>
  <c r="H39" i="1"/>
  <c r="E31" i="1"/>
  <c r="F31" i="1"/>
  <c r="G31" i="1"/>
  <c r="H31" i="1"/>
  <c r="E23" i="1"/>
  <c r="F23" i="1"/>
  <c r="G23" i="1"/>
  <c r="H23" i="1"/>
  <c r="G30" i="1"/>
  <c r="H30" i="1"/>
  <c r="E28" i="1"/>
  <c r="F28" i="1"/>
  <c r="G28" i="1"/>
  <c r="H28" i="1"/>
  <c r="E211" i="1"/>
  <c r="F211" i="1"/>
  <c r="G211" i="1"/>
  <c r="K211" i="1"/>
  <c r="G43" i="1"/>
  <c r="H43" i="1"/>
  <c r="E41" i="1"/>
  <c r="E33" i="1"/>
  <c r="F33" i="1"/>
  <c r="G33" i="1"/>
  <c r="H33" i="1"/>
  <c r="G27" i="1"/>
  <c r="H27" i="1"/>
  <c r="E25" i="1"/>
  <c r="G40" i="1"/>
  <c r="H40" i="1"/>
  <c r="E38" i="1"/>
  <c r="F38" i="1"/>
  <c r="G38" i="1"/>
  <c r="H38" i="1"/>
  <c r="G32" i="1"/>
  <c r="H32" i="1"/>
  <c r="E30" i="1"/>
  <c r="F30" i="1"/>
  <c r="G24" i="1"/>
  <c r="H24" i="1"/>
  <c r="E22" i="1"/>
  <c r="F22" i="1"/>
  <c r="G22" i="1"/>
  <c r="H22" i="1"/>
  <c r="E217" i="1"/>
  <c r="F217" i="1"/>
  <c r="G217" i="1"/>
  <c r="K217" i="1"/>
  <c r="E219" i="1"/>
  <c r="F219" i="1"/>
  <c r="G219" i="1"/>
  <c r="G37" i="1"/>
  <c r="H37" i="1"/>
  <c r="E35" i="1"/>
  <c r="F35" i="1"/>
  <c r="G35" i="1"/>
  <c r="H35" i="1"/>
  <c r="G29" i="1"/>
  <c r="H29" i="1"/>
  <c r="E27" i="1"/>
  <c r="F27" i="1"/>
  <c r="K219" i="1"/>
  <c r="K220" i="1"/>
  <c r="E206" i="2"/>
  <c r="F25" i="1"/>
  <c r="G25" i="1"/>
  <c r="H25" i="1"/>
  <c r="E32" i="2"/>
  <c r="E45" i="2"/>
  <c r="F41" i="1"/>
  <c r="G41" i="1"/>
  <c r="H41" i="1"/>
  <c r="E48" i="2"/>
  <c r="E38" i="2"/>
  <c r="E35" i="2"/>
  <c r="E29" i="2"/>
  <c r="E34" i="2"/>
  <c r="E42" i="2"/>
  <c r="E37" i="2"/>
  <c r="E40" i="2"/>
  <c r="C11" i="1"/>
  <c r="C12" i="1"/>
  <c r="C16" i="1" l="1"/>
  <c r="D18" i="1" s="1"/>
  <c r="O211" i="1"/>
  <c r="O135" i="1"/>
  <c r="O148" i="1"/>
  <c r="O219" i="1"/>
  <c r="O147" i="1"/>
  <c r="O162" i="1"/>
  <c r="O98" i="1"/>
  <c r="O123" i="1"/>
  <c r="O61" i="1"/>
  <c r="O160" i="1"/>
  <c r="O50" i="1"/>
  <c r="O103" i="1"/>
  <c r="O31" i="1"/>
  <c r="O96" i="1"/>
  <c r="O36" i="1"/>
  <c r="O121" i="1"/>
  <c r="O57" i="1"/>
  <c r="O86" i="1"/>
  <c r="O22" i="1"/>
  <c r="O83" i="1"/>
  <c r="O200" i="1"/>
  <c r="O101" i="1"/>
  <c r="O40" i="1"/>
  <c r="O212" i="1"/>
  <c r="O195" i="1"/>
  <c r="O184" i="1"/>
  <c r="O132" i="1"/>
  <c r="O131" i="1"/>
  <c r="O185" i="1"/>
  <c r="O110" i="1"/>
  <c r="O137" i="1"/>
  <c r="O79" i="1"/>
  <c r="O84" i="1"/>
  <c r="O105" i="1"/>
  <c r="O70" i="1"/>
  <c r="O67" i="1"/>
  <c r="O153" i="1"/>
  <c r="O24" i="1"/>
  <c r="O178" i="1"/>
  <c r="O170" i="1"/>
  <c r="O65" i="1"/>
  <c r="O207" i="1"/>
  <c r="O201" i="1"/>
  <c r="O127" i="1"/>
  <c r="O140" i="1"/>
  <c r="O204" i="1"/>
  <c r="O139" i="1"/>
  <c r="O154" i="1"/>
  <c r="O90" i="1"/>
  <c r="O113" i="1"/>
  <c r="O53" i="1"/>
  <c r="O149" i="1"/>
  <c r="O42" i="1"/>
  <c r="O87" i="1"/>
  <c r="O23" i="1"/>
  <c r="O93" i="1"/>
  <c r="O28" i="1"/>
  <c r="O118" i="1"/>
  <c r="O49" i="1"/>
  <c r="O78" i="1"/>
  <c r="O217" i="1"/>
  <c r="O75" i="1"/>
  <c r="O165" i="1"/>
  <c r="O91" i="1"/>
  <c r="O32" i="1"/>
  <c r="O194" i="1"/>
  <c r="O206" i="1"/>
  <c r="O197" i="1"/>
  <c r="O196" i="1"/>
  <c r="O146" i="1"/>
  <c r="O45" i="1"/>
  <c r="O34" i="1"/>
  <c r="O144" i="1"/>
  <c r="O202" i="1"/>
  <c r="O33" i="1"/>
  <c r="O182" i="1"/>
  <c r="O88" i="1"/>
  <c r="O203" i="1"/>
  <c r="O92" i="1"/>
  <c r="O39" i="1"/>
  <c r="O128" i="1"/>
  <c r="O27" i="1"/>
  <c r="O175" i="1"/>
  <c r="O189" i="1"/>
  <c r="O124" i="1"/>
  <c r="O188" i="1"/>
  <c r="O220" i="1"/>
  <c r="O138" i="1"/>
  <c r="O176" i="1"/>
  <c r="O97" i="1"/>
  <c r="O37" i="1"/>
  <c r="O126" i="1"/>
  <c r="O26" i="1"/>
  <c r="O71" i="1"/>
  <c r="O133" i="1"/>
  <c r="O76" i="1"/>
  <c r="O183" i="1"/>
  <c r="O102" i="1"/>
  <c r="O186" i="1"/>
  <c r="O62" i="1"/>
  <c r="O173" i="1"/>
  <c r="O59" i="1"/>
  <c r="O142" i="1"/>
  <c r="O80" i="1"/>
  <c r="O215" i="1"/>
  <c r="O208" i="1"/>
  <c r="O199" i="1"/>
  <c r="O25" i="1"/>
  <c r="O167" i="1"/>
  <c r="O181" i="1"/>
  <c r="O116" i="1"/>
  <c r="O180" i="1"/>
  <c r="O192" i="1"/>
  <c r="O130" i="1"/>
  <c r="O168" i="1"/>
  <c r="O94" i="1"/>
  <c r="O29" i="1"/>
  <c r="O82" i="1"/>
  <c r="O152" i="1"/>
  <c r="O63" i="1"/>
  <c r="O115" i="1"/>
  <c r="O68" i="1"/>
  <c r="O89" i="1"/>
  <c r="O177" i="1"/>
  <c r="O54" i="1"/>
  <c r="O161" i="1"/>
  <c r="O51" i="1"/>
  <c r="O120" i="1"/>
  <c r="O72" i="1"/>
  <c r="O209" i="1"/>
  <c r="O193" i="1"/>
  <c r="O41" i="1"/>
  <c r="O172" i="1"/>
  <c r="O108" i="1"/>
  <c r="O171" i="1"/>
  <c r="O187" i="1"/>
  <c r="O122" i="1"/>
  <c r="O157" i="1"/>
  <c r="O85" i="1"/>
  <c r="O74" i="1"/>
  <c r="O55" i="1"/>
  <c r="O112" i="1"/>
  <c r="O166" i="1"/>
  <c r="O169" i="1"/>
  <c r="O150" i="1"/>
  <c r="O64" i="1"/>
  <c r="O218" i="1"/>
  <c r="C15" i="1"/>
  <c r="O106" i="1"/>
  <c r="O198" i="1"/>
  <c r="O125" i="1"/>
  <c r="O214" i="1"/>
  <c r="O174" i="1"/>
  <c r="O213" i="1"/>
  <c r="O159" i="1"/>
  <c r="O141" i="1"/>
  <c r="O60" i="1"/>
  <c r="O46" i="1"/>
  <c r="O117" i="1"/>
  <c r="O191" i="1"/>
  <c r="O155" i="1"/>
  <c r="O119" i="1"/>
  <c r="O95" i="1"/>
  <c r="O21" i="1"/>
  <c r="O81" i="1"/>
  <c r="O43" i="1"/>
  <c r="O190" i="1"/>
  <c r="O156" i="1"/>
  <c r="O69" i="1"/>
  <c r="O99" i="1"/>
  <c r="O30" i="1"/>
  <c r="O48" i="1"/>
  <c r="O151" i="1"/>
  <c r="O164" i="1"/>
  <c r="O100" i="1"/>
  <c r="O163" i="1"/>
  <c r="O179" i="1"/>
  <c r="O114" i="1"/>
  <c r="O145" i="1"/>
  <c r="O77" i="1"/>
  <c r="O205" i="1"/>
  <c r="O66" i="1"/>
  <c r="O129" i="1"/>
  <c r="O47" i="1"/>
  <c r="O109" i="1"/>
  <c r="O52" i="1"/>
  <c r="O136" i="1"/>
  <c r="O73" i="1"/>
  <c r="O158" i="1"/>
  <c r="O38" i="1"/>
  <c r="O111" i="1"/>
  <c r="O35" i="1"/>
  <c r="O107" i="1"/>
  <c r="O56" i="1"/>
  <c r="O210" i="1"/>
  <c r="O216" i="1"/>
  <c r="O143" i="1"/>
  <c r="O134" i="1"/>
  <c r="O58" i="1"/>
  <c r="O44" i="1"/>
  <c r="O104" i="1"/>
  <c r="C18" i="1" l="1"/>
  <c r="F18" i="1"/>
  <c r="F19" i="1" s="1"/>
</calcChain>
</file>

<file path=xl/sharedStrings.xml><?xml version="1.0" encoding="utf-8"?>
<sst xmlns="http://schemas.openxmlformats.org/spreadsheetml/2006/main" count="1844" uniqueCount="655">
  <si>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</si>
  <si>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</si>
  <si>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</si>
  <si>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</si>
  <si>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</si>
  <si>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</si>
  <si>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</si>
  <si>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</si>
  <si>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</si>
  <si>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</si>
  <si>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</si>
  <si>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</si>
  <si>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</si>
  <si>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</si>
  <si>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</si>
  <si>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</si>
  <si>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</si>
  <si>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</si>
  <si>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</si>
  <si>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</si>
  <si>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</si>
  <si>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</si>
  <si>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</si>
  <si>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</si>
  <si>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</si>
  <si>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</si>
  <si>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</si>
  <si>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Sp:  G0</t>
  </si>
  <si>
    <t>EW</t>
  </si>
  <si>
    <t>I</t>
  </si>
  <si>
    <t>IBVS 5603</t>
  </si>
  <si>
    <t>IBVS 5602</t>
  </si>
  <si>
    <t>BBSAG Bull.98</t>
  </si>
  <si>
    <t>BBSAG Bull.95</t>
  </si>
  <si>
    <t># of data points:</t>
  </si>
  <si>
    <t>IBVS 5731</t>
  </si>
  <si>
    <t>II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</si>
  <si>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</si>
  <si>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</si>
  <si>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</si>
  <si>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</si>
  <si>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</si>
  <si>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</si>
  <si>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5871</t>
  </si>
  <si>
    <t>IBVS 5938</t>
  </si>
  <si>
    <t>Add cycle</t>
  </si>
  <si>
    <t>Old Cycle</t>
  </si>
  <si>
    <t>IBVS 5918</t>
  </si>
  <si>
    <t>IBVS 5959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</si>
  <si>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</si>
  <si>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</si>
  <si>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</si>
  <si>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</si>
  <si>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</si>
  <si>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</si>
  <si>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</si>
  <si>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</si>
  <si>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</si>
  <si>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</si>
  <si>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</si>
  <si>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</si>
  <si>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</si>
  <si>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2414666.642 </t>
  </si>
  <si>
    <t> 12.01.1899 03:24 </t>
  </si>
  <si>
    <t> -0.047 </t>
  </si>
  <si>
    <t>P </t>
  </si>
  <si>
    <t> H.Bauernfeind </t>
  </si>
  <si>
    <t> VB 8.72 </t>
  </si>
  <si>
    <t>2414964.792 </t>
  </si>
  <si>
    <t> 06.11.1899 07:00 </t>
  </si>
  <si>
    <t> -0.054 </t>
  </si>
  <si>
    <t>2414982.795 </t>
  </si>
  <si>
    <t> 24.11.1899 07:04 </t>
  </si>
  <si>
    <t> -0.136 </t>
  </si>
  <si>
    <t>2414983.818 </t>
  </si>
  <si>
    <t> 25.11.1899 07:37 </t>
  </si>
  <si>
    <t> -0.091 </t>
  </si>
  <si>
    <t>2415337.743 </t>
  </si>
  <si>
    <t> 14.11.1900 05:49 </t>
  </si>
  <si>
    <t> -0.045 </t>
  </si>
  <si>
    <t>2415382.657 </t>
  </si>
  <si>
    <t> 29.12.1900 03:46 </t>
  </si>
  <si>
    <t> -0.099 </t>
  </si>
  <si>
    <t>2415383.736 </t>
  </si>
  <si>
    <t> 30.12.1900 05:39 </t>
  </si>
  <si>
    <t> 0.003 </t>
  </si>
  <si>
    <t>2415437.499 </t>
  </si>
  <si>
    <t> 21.02.1901 23:58 </t>
  </si>
  <si>
    <t> -0.000 </t>
  </si>
  <si>
    <t>2415451.577 </t>
  </si>
  <si>
    <t> 08.03.1901 01:50 </t>
  </si>
  <si>
    <t> -0.097 </t>
  </si>
  <si>
    <t>2415724.755 </t>
  </si>
  <si>
    <t> 06.12.1901 06:07 </t>
  </si>
  <si>
    <t> -0.149 </t>
  </si>
  <si>
    <t>2415754.723 </t>
  </si>
  <si>
    <t> 05.01.1902 05:21 </t>
  </si>
  <si>
    <t>2416032.843 </t>
  </si>
  <si>
    <t> 10.10.1902 08:13 </t>
  </si>
  <si>
    <t> 0.006 </t>
  </si>
  <si>
    <t>2416053.786 </t>
  </si>
  <si>
    <t> 31.10.1902 06:51 </t>
  </si>
  <si>
    <t> -0.069 </t>
  </si>
  <si>
    <t>2416054.851 </t>
  </si>
  <si>
    <t> 01.11.1902 08:25 </t>
  </si>
  <si>
    <t> 0.019 </t>
  </si>
  <si>
    <t>2416078.703 </t>
  </si>
  <si>
    <t> 25.11.1902 04:52 </t>
  </si>
  <si>
    <t> -0.080 </t>
  </si>
  <si>
    <t>2416145.639 </t>
  </si>
  <si>
    <t> 31.01.1903 03:20 </t>
  </si>
  <si>
    <t> -0.107 </t>
  </si>
  <si>
    <t>2416163.660 </t>
  </si>
  <si>
    <t> 18.02.1903 03:50 </t>
  </si>
  <si>
    <t> -0.171 </t>
  </si>
  <si>
    <t>2416433.762 </t>
  </si>
  <si>
    <t> 15.11.1903 06:17 </t>
  </si>
  <si>
    <t> -0.366 </t>
  </si>
  <si>
    <t>2416444.780 </t>
  </si>
  <si>
    <t> 26.11.1903 06:43 </t>
  </si>
  <si>
    <t> -0.101 </t>
  </si>
  <si>
    <t>2416473.713 </t>
  </si>
  <si>
    <t> 25.12.1903 05:06 </t>
  </si>
  <si>
    <t> -0.006 </t>
  </si>
  <si>
    <t>2416494.710 </t>
  </si>
  <si>
    <t> 15.01.1904 05:02 </t>
  </si>
  <si>
    <t> -0.027 </t>
  </si>
  <si>
    <t>2416521.536 </t>
  </si>
  <si>
    <t> 11.02.1904 00:51 </t>
  </si>
  <si>
    <t> -0.084 </t>
  </si>
  <si>
    <t>2416769.862 </t>
  </si>
  <si>
    <t> 16.10.1904 08:41 </t>
  </si>
  <si>
    <t> -0.060 </t>
  </si>
  <si>
    <t>2416792.826 </t>
  </si>
  <si>
    <t> 08.11.1904 07:49 </t>
  </si>
  <si>
    <t>2416793.823 </t>
  </si>
  <si>
    <t> 09.11.1904 07:45 </t>
  </si>
  <si>
    <t> -0.049 </t>
  </si>
  <si>
    <t>2416794.760 </t>
  </si>
  <si>
    <t> 10.11.1904 06:14 </t>
  </si>
  <si>
    <t> -0.090 </t>
  </si>
  <si>
    <t>2416819.728 </t>
  </si>
  <si>
    <t> 05.12.1904 05:28 </t>
  </si>
  <si>
    <t> -0.050 </t>
  </si>
  <si>
    <t>2416911.576 </t>
  </si>
  <si>
    <t> 07.03.1905 01:49 </t>
  </si>
  <si>
    <t> -0.093 </t>
  </si>
  <si>
    <t>2417098.875 </t>
  </si>
  <si>
    <t> 10.09.1905 09:00 </t>
  </si>
  <si>
    <t> 0.002 </t>
  </si>
  <si>
    <t>2417116.869 </t>
  </si>
  <si>
    <t> 28.09.1905 08:51 </t>
  </si>
  <si>
    <t> -0.089 </t>
  </si>
  <si>
    <t>2417123.805 </t>
  </si>
  <si>
    <t> 05.10.1905 07:19 </t>
  </si>
  <si>
    <t> 0.004 </t>
  </si>
  <si>
    <t>2417140.895 </t>
  </si>
  <si>
    <t> 22.10.1905 09:28 </t>
  </si>
  <si>
    <t> -0.013 </t>
  </si>
  <si>
    <t>2417212.738 </t>
  </si>
  <si>
    <t> 02.01.1906 05:42 </t>
  </si>
  <si>
    <t> -0.021 </t>
  </si>
  <si>
    <t>2417238.635 </t>
  </si>
  <si>
    <t> 28.01.1906 03:14 </t>
  </si>
  <si>
    <t> -0.030 </t>
  </si>
  <si>
    <t>2417259.593 </t>
  </si>
  <si>
    <t> 18.02.1906 02:13 </t>
  </si>
  <si>
    <t>2417491.870 </t>
  </si>
  <si>
    <t> 08.10.1906 08:52 </t>
  </si>
  <si>
    <t> 0.016 </t>
  </si>
  <si>
    <t>2417908.694 </t>
  </si>
  <si>
    <t> 29.11.1907 04:39 </t>
  </si>
  <si>
    <t> -0.092 </t>
  </si>
  <si>
    <t>2417979.593 </t>
  </si>
  <si>
    <t> 08.02.1908 02:13 </t>
  </si>
  <si>
    <t> -0.067 </t>
  </si>
  <si>
    <t>2417980.593 </t>
  </si>
  <si>
    <t> 09.02.1908 02:13 </t>
  </si>
  <si>
    <t> -0.044 </t>
  </si>
  <si>
    <t>2418004.546 </t>
  </si>
  <si>
    <t> 04.03.1908 01:06 </t>
  </si>
  <si>
    <t> -0.042 </t>
  </si>
  <si>
    <t>2418025.538 </t>
  </si>
  <si>
    <t> 25.03.1908 00:54 </t>
  </si>
  <si>
    <t>2418207.884 </t>
  </si>
  <si>
    <t> 23.09.1908 09:12 </t>
  </si>
  <si>
    <t> -0.037 </t>
  </si>
  <si>
    <t>2418299.727 </t>
  </si>
  <si>
    <t> 24.12.1908 05:26 </t>
  </si>
  <si>
    <t> -0.086 </t>
  </si>
  <si>
    <t>2418378.533 </t>
  </si>
  <si>
    <t> 13.03.1909 00:47 </t>
  </si>
  <si>
    <t> 0.026 </t>
  </si>
  <si>
    <t>2418395.521 </t>
  </si>
  <si>
    <t> 30.03.1909 00:30 </t>
  </si>
  <si>
    <t>2418598.852 </t>
  </si>
  <si>
    <t> 19.10.1909 08:26 </t>
  </si>
  <si>
    <t> -0.096 </t>
  </si>
  <si>
    <t>2418605.792 </t>
  </si>
  <si>
    <t> 26.10.1909 07:00 </t>
  </si>
  <si>
    <t> 0.001 </t>
  </si>
  <si>
    <t>2418717.718 </t>
  </si>
  <si>
    <t> 15.02.1910 05:13 </t>
  </si>
  <si>
    <t> -0.004 </t>
  </si>
  <si>
    <t>2418973.864 </t>
  </si>
  <si>
    <t> 29.10.1910 08:44 </t>
  </si>
  <si>
    <t> 0.020 </t>
  </si>
  <si>
    <t>2419390.786 </t>
  </si>
  <si>
    <t> 20.12.1911 06:51 </t>
  </si>
  <si>
    <t> 0.010 </t>
  </si>
  <si>
    <t>2419692.898 </t>
  </si>
  <si>
    <t> 17.10.1912 09:33 </t>
  </si>
  <si>
    <t> 0.054 </t>
  </si>
  <si>
    <t>2419737.784 </t>
  </si>
  <si>
    <t> 01.12.1912 06:48 </t>
  </si>
  <si>
    <t> -0.028 </t>
  </si>
  <si>
    <t>2420155.636 </t>
  </si>
  <si>
    <t> 23.01.1914 03:15 </t>
  </si>
  <si>
    <t>2420161.612 </t>
  </si>
  <si>
    <t> 29.01.1914 02:41 </t>
  </si>
  <si>
    <t> 0.025 </t>
  </si>
  <si>
    <t>2420205.541 </t>
  </si>
  <si>
    <t> 14.03.1914 00:59 </t>
  </si>
  <si>
    <t>2420457.791 </t>
  </si>
  <si>
    <t> 21.11.1914 06:59 </t>
  </si>
  <si>
    <t>2420460.789 </t>
  </si>
  <si>
    <t> 24.11.1914 06:56 </t>
  </si>
  <si>
    <t> 0.067 </t>
  </si>
  <si>
    <t>2420547.591 </t>
  </si>
  <si>
    <t> 19.02.1915 02:11 </t>
  </si>
  <si>
    <t> -0.135 </t>
  </si>
  <si>
    <t>2420600.535 </t>
  </si>
  <si>
    <t> 13.04.1915 00:50 </t>
  </si>
  <si>
    <t> 0.021 </t>
  </si>
  <si>
    <t>2420897.589 </t>
  </si>
  <si>
    <t> 04.02.1916 02:08 </t>
  </si>
  <si>
    <t> -0.105 </t>
  </si>
  <si>
    <t>2421270.605 </t>
  </si>
  <si>
    <t> 11.02.1917 02:31 </t>
  </si>
  <si>
    <t> -0.031 </t>
  </si>
  <si>
    <t>2421715.494 </t>
  </si>
  <si>
    <t> 01.05.1918 23:51 </t>
  </si>
  <si>
    <t> 0.066 </t>
  </si>
  <si>
    <t>2422017.564 </t>
  </si>
  <si>
    <t> 28.02.1919 01:32 </t>
  </si>
  <si>
    <t> 0.068 </t>
  </si>
  <si>
    <t>2422081.478 </t>
  </si>
  <si>
    <t> 02.05.1919 23:28 </t>
  </si>
  <si>
    <t>2422307.790 </t>
  </si>
  <si>
    <t> 15.12.1919 06:57 </t>
  </si>
  <si>
    <t> -0.043 </t>
  </si>
  <si>
    <t>2422366.564 </t>
  </si>
  <si>
    <t> 12.02.1920 01:32 </t>
  </si>
  <si>
    <t> 0.077 </t>
  </si>
  <si>
    <t>2422381.584 </t>
  </si>
  <si>
    <t> 27.02.1920 02:00 </t>
  </si>
  <si>
    <t> -0.055 </t>
  </si>
  <si>
    <t>2422687.692 </t>
  </si>
  <si>
    <t> 29.12.1920 04:36 </t>
  </si>
  <si>
    <t> 0.074 </t>
  </si>
  <si>
    <t>2422782.524 </t>
  </si>
  <si>
    <t> 03.04.1921 00:34 </t>
  </si>
  <si>
    <t> 0.082 </t>
  </si>
  <si>
    <t>2423030.791 </t>
  </si>
  <si>
    <t> 07.12.1921 06:59 </t>
  </si>
  <si>
    <t> 0.048 </t>
  </si>
  <si>
    <t>2423350.876 </t>
  </si>
  <si>
    <t> 23.10.1922 09:01 </t>
  </si>
  <si>
    <t> -0.020 </t>
  </si>
  <si>
    <t>2423351.884 </t>
  </si>
  <si>
    <t> 24.10.1922 09:12 </t>
  </si>
  <si>
    <t>2423356.766 </t>
  </si>
  <si>
    <t> 29.10.1922 06:23 </t>
  </si>
  <si>
    <t>2423543.505 </t>
  </si>
  <si>
    <t> 04.05.1923 00:07 </t>
  </si>
  <si>
    <t> 0.028 </t>
  </si>
  <si>
    <t>2423677.841 </t>
  </si>
  <si>
    <t> 15.09.1923 08:11 </t>
  </si>
  <si>
    <t> -0.051 </t>
  </si>
  <si>
    <t>2423700.849 </t>
  </si>
  <si>
    <t> 08.10.1923 08:22 </t>
  </si>
  <si>
    <t> -0.016 </t>
  </si>
  <si>
    <t>2423768.756 </t>
  </si>
  <si>
    <t> 15.12.1923 06:08 </t>
  </si>
  <si>
    <t>2423771.707 </t>
  </si>
  <si>
    <t> 18.12.1923 04:58 </t>
  </si>
  <si>
    <t>2423794.686 </t>
  </si>
  <si>
    <t> 10.01.1924 04:27 </t>
  </si>
  <si>
    <t> -0.025 </t>
  </si>
  <si>
    <t>2423796.716 </t>
  </si>
  <si>
    <t> 12.01.1924 05:11 </t>
  </si>
  <si>
    <t> 0.050 </t>
  </si>
  <si>
    <t>2423818.628 </t>
  </si>
  <si>
    <t> 03.02.1924 03:04 </t>
  </si>
  <si>
    <t> -0.033 </t>
  </si>
  <si>
    <t>2424146.629 </t>
  </si>
  <si>
    <t> 27.12.1924 03:05 </t>
  </si>
  <si>
    <t>2424165.678 </t>
  </si>
  <si>
    <t> 15.01.1925 04:16 </t>
  </si>
  <si>
    <t> -0.019 </t>
  </si>
  <si>
    <t>2424196.623 </t>
  </si>
  <si>
    <t> 15.02.1925 02:57 </t>
  </si>
  <si>
    <t> 0.132 </t>
  </si>
  <si>
    <t>2424198.879 </t>
  </si>
  <si>
    <t> 17.02.1925 09:05 </t>
  </si>
  <si>
    <t> -0.056 </t>
  </si>
  <si>
    <t>2424494.668 </t>
  </si>
  <si>
    <t> 10.12.1925 04:01 </t>
  </si>
  <si>
    <t>2424535.627 </t>
  </si>
  <si>
    <t> 20.01.1926 03:02 </t>
  </si>
  <si>
    <t> -0.079 </t>
  </si>
  <si>
    <t>2424563.544 </t>
  </si>
  <si>
    <t> 17.02.1926 01:03 </t>
  </si>
  <si>
    <t> -0.023 </t>
  </si>
  <si>
    <t>2424563.584 </t>
  </si>
  <si>
    <t> 17.02.1926 02:00 </t>
  </si>
  <si>
    <t> 0.017 </t>
  </si>
  <si>
    <t>2424563.627 </t>
  </si>
  <si>
    <t> 17.02.1926 03:02 </t>
  </si>
  <si>
    <t> 0.060 </t>
  </si>
  <si>
    <t>2425159.895 </t>
  </si>
  <si>
    <t> 06.10.1927 09:28 </t>
  </si>
  <si>
    <t> 0.013 </t>
  </si>
  <si>
    <t>2425180.816 </t>
  </si>
  <si>
    <t> 27.10.1927 07:35 </t>
  </si>
  <si>
    <t>2425183.877 </t>
  </si>
  <si>
    <t> 30.10.1927 09:02 </t>
  </si>
  <si>
    <t> 0.045 </t>
  </si>
  <si>
    <t>2425244.432 </t>
  </si>
  <si>
    <t> 29.12.1927 22:22 </t>
  </si>
  <si>
    <t> -0.009 </t>
  </si>
  <si>
    <t>2425273.367 </t>
  </si>
  <si>
    <t> 27.01.1928 20:48 </t>
  </si>
  <si>
    <t> 0.087 </t>
  </si>
  <si>
    <t>2425292.340 </t>
  </si>
  <si>
    <t> 15.02.1928 20:09 </t>
  </si>
  <si>
    <t> -0.002 </t>
  </si>
  <si>
    <t>2425316.271 </t>
  </si>
  <si>
    <t> 10.03.1928 18:30 </t>
  </si>
  <si>
    <t> -0.022 </t>
  </si>
  <si>
    <t>2425641.349 </t>
  </si>
  <si>
    <t> 29.01.1929 20:22 </t>
  </si>
  <si>
    <t> W.Strohmeier et al </t>
  </si>
  <si>
    <t> VB 5.17 </t>
  </si>
  <si>
    <t>2425925.810 </t>
  </si>
  <si>
    <t> 10.11.1929 07:26 </t>
  </si>
  <si>
    <t> 0.005 </t>
  </si>
  <si>
    <t>2425926.797 </t>
  </si>
  <si>
    <t> 11.11.1929 07:07 </t>
  </si>
  <si>
    <t> 0.014 </t>
  </si>
  <si>
    <t>2425946.780 </t>
  </si>
  <si>
    <t> 01.12.1929 06:43 </t>
  </si>
  <si>
    <t>2426252.827 </t>
  </si>
  <si>
    <t> 03.10.1930 07:50 </t>
  </si>
  <si>
    <t>2426271.894 </t>
  </si>
  <si>
    <t> 22.10.1930 09:27 </t>
  </si>
  <si>
    <t> 0.031 </t>
  </si>
  <si>
    <t>2426334.422 </t>
  </si>
  <si>
    <t> 23.12.1930 22:07 </t>
  </si>
  <si>
    <t>2426654.558 </t>
  </si>
  <si>
    <t> 09.11.1931 01:23 </t>
  </si>
  <si>
    <t>2426739.593 </t>
  </si>
  <si>
    <t> 02.02.1932 02:13 </t>
  </si>
  <si>
    <t> -0.036 </t>
  </si>
  <si>
    <t>2427034.785 </t>
  </si>
  <si>
    <t> 23.11.1932 06:50 </t>
  </si>
  <si>
    <t>2427098.393 </t>
  </si>
  <si>
    <t> 25.01.1933 21:25 </t>
  </si>
  <si>
    <t>2427099.398 </t>
  </si>
  <si>
    <t> 26.01.1933 21:33 </t>
  </si>
  <si>
    <t>2427107.605 </t>
  </si>
  <si>
    <t> 04.02.1933 02:31 </t>
  </si>
  <si>
    <t> -0.077 </t>
  </si>
  <si>
    <t>2427120.362 </t>
  </si>
  <si>
    <t> 16.02.1933 20:41 </t>
  </si>
  <si>
    <t> -0.029 </t>
  </si>
  <si>
    <t>2427125.284 </t>
  </si>
  <si>
    <t> 21.02.1933 18:48 </t>
  </si>
  <si>
    <t>2427360.896 </t>
  </si>
  <si>
    <t> 15.10.1933 09:30 </t>
  </si>
  <si>
    <t> 0.024 </t>
  </si>
  <si>
    <t>2427387.820 </t>
  </si>
  <si>
    <t> 11.11.1933 07:40 </t>
  </si>
  <si>
    <t> 0.065 </t>
  </si>
  <si>
    <t>2427396.564 </t>
  </si>
  <si>
    <t> 20.11.1933 01:32 </t>
  </si>
  <si>
    <t> 0.011 </t>
  </si>
  <si>
    <t>2427397.509 </t>
  </si>
  <si>
    <t> 21.11.1933 00:12 </t>
  </si>
  <si>
    <t>2427421.481 </t>
  </si>
  <si>
    <t> 14.12.1933 23:32 </t>
  </si>
  <si>
    <t> 0.000 </t>
  </si>
  <si>
    <t>2427453.650 </t>
  </si>
  <si>
    <t> 16.01.1934 03:36 </t>
  </si>
  <si>
    <t>2427473.303 </t>
  </si>
  <si>
    <t> 04.02.1934 19:16 </t>
  </si>
  <si>
    <t>2427807.637 </t>
  </si>
  <si>
    <t> 05.01.1935 03:17 </t>
  </si>
  <si>
    <t>2427833.581 </t>
  </si>
  <si>
    <t> 31.01.1935 01:56 </t>
  </si>
  <si>
    <t> 0.056 </t>
  </si>
  <si>
    <t>2428075.869 </t>
  </si>
  <si>
    <t> 30.09.1935 08:51 </t>
  </si>
  <si>
    <t>2428100.854 </t>
  </si>
  <si>
    <t> 25.10.1935 08:29 </t>
  </si>
  <si>
    <t> -0.035 </t>
  </si>
  <si>
    <t>2428125.785 </t>
  </si>
  <si>
    <t> 19.11.1935 06:50 </t>
  </si>
  <si>
    <t> -0.032 </t>
  </si>
  <si>
    <t>2428125.816 </t>
  </si>
  <si>
    <t> 19.11.1935 07:35 </t>
  </si>
  <si>
    <t> -0.001 </t>
  </si>
  <si>
    <t>2428197.596 </t>
  </si>
  <si>
    <t> 30.01.1936 02:18 </t>
  </si>
  <si>
    <t> -0.072 </t>
  </si>
  <si>
    <t>2428511.544 </t>
  </si>
  <si>
    <t> 09.12.1936 01:03 </t>
  </si>
  <si>
    <t>2428954.310 </t>
  </si>
  <si>
    <t> 24.02.1938 19:26 </t>
  </si>
  <si>
    <t>2429334.771 </t>
  </si>
  <si>
    <t> 12.03.1939 06:30 </t>
  </si>
  <si>
    <t> 0.193 </t>
  </si>
  <si>
    <t>2429562.456 </t>
  </si>
  <si>
    <t> 25.10.1939 22:56 </t>
  </si>
  <si>
    <t> 0.105 </t>
  </si>
  <si>
    <t>2429599.533 </t>
  </si>
  <si>
    <t> 02.12.1939 00:47 </t>
  </si>
  <si>
    <t> 0.035 </t>
  </si>
  <si>
    <t>2429628.743 </t>
  </si>
  <si>
    <t> 31.12.1939 05:49 </t>
  </si>
  <si>
    <t> -0.082 </t>
  </si>
  <si>
    <t>2430050.176 </t>
  </si>
  <si>
    <t> 24.02.1941 16:13 </t>
  </si>
  <si>
    <t>2430050.548 </t>
  </si>
  <si>
    <t> 25.02.1941 01:09 </t>
  </si>
  <si>
    <t>2430259.838 </t>
  </si>
  <si>
    <t> 22.09.1941 08:06 </t>
  </si>
  <si>
    <t>2430320.813 </t>
  </si>
  <si>
    <t> 22.11.1941 07:30 </t>
  </si>
  <si>
    <t> -0.129 </t>
  </si>
  <si>
    <t>2430376.638 </t>
  </si>
  <si>
    <t> 17.01.1942 03:18 </t>
  </si>
  <si>
    <t>2430381.580 </t>
  </si>
  <si>
    <t> 22.01.1942 01:55 </t>
  </si>
  <si>
    <t> 0.029 </t>
  </si>
  <si>
    <t>2430593.629 </t>
  </si>
  <si>
    <t> 22.08.1942 03:05 </t>
  </si>
  <si>
    <t>2430640.564 </t>
  </si>
  <si>
    <t> 08.10.1942 01:32 </t>
  </si>
  <si>
    <t>2430761.351 </t>
  </si>
  <si>
    <t> 05.02.1943 20:25 </t>
  </si>
  <si>
    <t>2430781.340 </t>
  </si>
  <si>
    <t> 25.02.1943 20:09 </t>
  </si>
  <si>
    <t>2431080.476 </t>
  </si>
  <si>
    <t> 21.12.1943 23:25 </t>
  </si>
  <si>
    <t>2431134.322 </t>
  </si>
  <si>
    <t> 13.02.1944 19:43 </t>
  </si>
  <si>
    <t> -0.443 </t>
  </si>
  <si>
    <t>2431194.235 </t>
  </si>
  <si>
    <t> 13.04.1944 17:38 </t>
  </si>
  <si>
    <t> -0.162 </t>
  </si>
  <si>
    <t>2432098.554 </t>
  </si>
  <si>
    <t> 05.10.1946 01:17 </t>
  </si>
  <si>
    <t>2432851.831 </t>
  </si>
  <si>
    <t> 27.10.1948 07:56 </t>
  </si>
  <si>
    <t>2432866.48 </t>
  </si>
  <si>
    <t> 10.11.1948 23:31 </t>
  </si>
  <si>
    <t> -0.04 </t>
  </si>
  <si>
    <t> T.G.Nikulina </t>
  </si>
  <si>
    <t> AC 194 </t>
  </si>
  <si>
    <t>2432880.768 </t>
  </si>
  <si>
    <t> 25.11.1948 06:25 </t>
  </si>
  <si>
    <t> 0.070 </t>
  </si>
  <si>
    <t>2433192.46 </t>
  </si>
  <si>
    <t> 02.10.1949 23:02 </t>
  </si>
  <si>
    <t> -0.08 </t>
  </si>
  <si>
    <t>2433244.29 </t>
  </si>
  <si>
    <t> 23.11.1949 18:57 </t>
  </si>
  <si>
    <t> -0.06 </t>
  </si>
  <si>
    <t>2433244.784 </t>
  </si>
  <si>
    <t> 24.11.1949 06:48 </t>
  </si>
  <si>
    <t> -0.058 </t>
  </si>
  <si>
    <t>2433356.20 </t>
  </si>
  <si>
    <t> 15.03.1950 16:48 </t>
  </si>
  <si>
    <t>2433359.16 </t>
  </si>
  <si>
    <t> 18.03.1950 15:50 </t>
  </si>
  <si>
    <t>2433591.828 </t>
  </si>
  <si>
    <t> 06.11.1950 07:52 </t>
  </si>
  <si>
    <t>2433659.29 </t>
  </si>
  <si>
    <t> 12.01.1951 18:57 </t>
  </si>
  <si>
    <t>2433705.275 </t>
  </si>
  <si>
    <t> 27.02.1951 18:36 </t>
  </si>
  <si>
    <t>2434120.213 </t>
  </si>
  <si>
    <t> 17.04.1952 17:06 </t>
  </si>
  <si>
    <t> -0.039 </t>
  </si>
  <si>
    <t>2434685.827 </t>
  </si>
  <si>
    <t> 04.11.1953 07:50 </t>
  </si>
  <si>
    <t> 0.053 </t>
  </si>
  <si>
    <t> BTAD 45.18 </t>
  </si>
  <si>
    <t>2435514.21 </t>
  </si>
  <si>
    <t> 10.02.1956 17:02 </t>
  </si>
  <si>
    <t> -0.05 </t>
  </si>
  <si>
    <t>2435541.14 </t>
  </si>
  <si>
    <t> 08.03.1956 15:21 </t>
  </si>
  <si>
    <t> -0.00 </t>
  </si>
  <si>
    <t>2435904.21 </t>
  </si>
  <si>
    <t> 06.03.1957 17:02 </t>
  </si>
  <si>
    <t> -0.10 </t>
  </si>
  <si>
    <t>2437315.403 </t>
  </si>
  <si>
    <t> 15.01.1961 21:40 </t>
  </si>
  <si>
    <t>2437316.384 </t>
  </si>
  <si>
    <t> 16.01.1961 21:12 </t>
  </si>
  <si>
    <t>2437731.297 </t>
  </si>
  <si>
    <t> 07.03.1962 19:07 </t>
  </si>
  <si>
    <t>2438000.555 </t>
  </si>
  <si>
    <t> 02.12.1962 01:19 </t>
  </si>
  <si>
    <t> -0.145 </t>
  </si>
  <si>
    <t>2438001.549 </t>
  </si>
  <si>
    <t> 03.12.1962 01:10 </t>
  </si>
  <si>
    <t>2438002.560 </t>
  </si>
  <si>
    <t> 04.12.1962 01:26 </t>
  </si>
  <si>
    <t> -0.095 </t>
  </si>
  <si>
    <t>2447963.380 </t>
  </si>
  <si>
    <t> 12.03.1990 21:07 </t>
  </si>
  <si>
    <t> -0.184 </t>
  </si>
  <si>
    <t>V </t>
  </si>
  <si>
    <t> J.Vandenbroere </t>
  </si>
  <si>
    <t> BBS 95 </t>
  </si>
  <si>
    <t>2448270.353 </t>
  </si>
  <si>
    <t> 13.01.1991 20:28 </t>
  </si>
  <si>
    <t> -0.167 </t>
  </si>
  <si>
    <t> BBS 98 </t>
  </si>
  <si>
    <t>2449318.35 </t>
  </si>
  <si>
    <t> 26.11.1993 20:24 </t>
  </si>
  <si>
    <t> -0.12 </t>
  </si>
  <si>
    <t>E </t>
  </si>
  <si>
    <t>o</t>
  </si>
  <si>
    <t> W.Moschner </t>
  </si>
  <si>
    <t>BAVM 68 </t>
  </si>
  <si>
    <t>2449752.3134 </t>
  </si>
  <si>
    <t> 03.02.1995 19:31 </t>
  </si>
  <si>
    <t> -0.1965 </t>
  </si>
  <si>
    <t>C </t>
  </si>
  <si>
    <t>BAVM 178 </t>
  </si>
  <si>
    <t>2449771.3762 </t>
  </si>
  <si>
    <t> 22.02.1995 21:01 </t>
  </si>
  <si>
    <t> -0.1962 </t>
  </si>
  <si>
    <t>2450042.6481 </t>
  </si>
  <si>
    <t> 21.11.1995 03:33 </t>
  </si>
  <si>
    <t> -0.1989 </t>
  </si>
  <si>
    <t>2450860.352 </t>
  </si>
  <si>
    <t> 15.02.1998 20:26 </t>
  </si>
  <si>
    <t> -0.229 </t>
  </si>
  <si>
    <t> J.Verrot </t>
  </si>
  <si>
    <t> BBS 120 </t>
  </si>
  <si>
    <t>2450862.320 </t>
  </si>
  <si>
    <t> 17.02.1998 19:40 </t>
  </si>
  <si>
    <t> -0.216 </t>
  </si>
  <si>
    <t>2450862.355 </t>
  </si>
  <si>
    <t> 17.02.1998 20:31 </t>
  </si>
  <si>
    <t> -0.181 </t>
  </si>
  <si>
    <t> BBS 121 </t>
  </si>
  <si>
    <t>2450863.3057 </t>
  </si>
  <si>
    <t> 18.02.1998 19:20 </t>
  </si>
  <si>
    <t> -0.2079 </t>
  </si>
  <si>
    <t>2450863.310 </t>
  </si>
  <si>
    <t> 18.02.1998 19:26 </t>
  </si>
  <si>
    <t> -0.204 </t>
  </si>
  <si>
    <t>2450864.261 </t>
  </si>
  <si>
    <t> 19.02.1998 18:15 </t>
  </si>
  <si>
    <t> -0.230 </t>
  </si>
  <si>
    <t>2451184.450 </t>
  </si>
  <si>
    <t> 05.01.1999 22:48 </t>
  </si>
  <si>
    <t> -0.194 </t>
  </si>
  <si>
    <t>2451189.3222 </t>
  </si>
  <si>
    <t> 10.01.1999 19:43 </t>
  </si>
  <si>
    <t> -0.2097 </t>
  </si>
  <si>
    <t> K.&amp; M.Rätz </t>
  </si>
  <si>
    <t>2451255.311 </t>
  </si>
  <si>
    <t> 17.03.1999 19:27 </t>
  </si>
  <si>
    <t> -0.207 </t>
  </si>
  <si>
    <t>2451579.358 </t>
  </si>
  <si>
    <t> 04.02.2000 20:35 </t>
  </si>
  <si>
    <t> -0.223 </t>
  </si>
  <si>
    <t> BBS 122 </t>
  </si>
  <si>
    <t>2452621.4387 </t>
  </si>
  <si>
    <t> 12.12.2002 22:31 </t>
  </si>
  <si>
    <t> -0.2274 </t>
  </si>
  <si>
    <t>2453020.767 </t>
  </si>
  <si>
    <t> 16.01.2004 06:24 </t>
  </si>
  <si>
    <t> -0.235 </t>
  </si>
  <si>
    <t>?</t>
  </si>
  <si>
    <t> R.Nelson </t>
  </si>
  <si>
    <t>IBVS 5602 </t>
  </si>
  <si>
    <t>2453025.6584 </t>
  </si>
  <si>
    <t> 21.01.2004 03:48 </t>
  </si>
  <si>
    <t> -0.2312 </t>
  </si>
  <si>
    <t> S.Dvorak </t>
  </si>
  <si>
    <t>IBVS 5603 </t>
  </si>
  <si>
    <t>2453361.4507 </t>
  </si>
  <si>
    <t> 21.12.2004 22:49 </t>
  </si>
  <si>
    <t> -0.2329 </t>
  </si>
  <si>
    <t> Moschner &amp; Frank </t>
  </si>
  <si>
    <t>2453637.6085 </t>
  </si>
  <si>
    <t> 24.09.2005 02:36 </t>
  </si>
  <si>
    <t> -0.2375 </t>
  </si>
  <si>
    <t>2454418.1870 </t>
  </si>
  <si>
    <t> 13.11.2007 16:29 </t>
  </si>
  <si>
    <t> -0.2454 </t>
  </si>
  <si>
    <t>Ic</t>
  </si>
  <si>
    <t> K.Nakajima </t>
  </si>
  <si>
    <t>VSB 46 </t>
  </si>
  <si>
    <t>2454500.3022 </t>
  </si>
  <si>
    <t> 03.02.2008 19:15 </t>
  </si>
  <si>
    <t> -0.2458 </t>
  </si>
  <si>
    <t>-I</t>
  </si>
  <si>
    <t> M.&amp; K.Rätz </t>
  </si>
  <si>
    <t>BAVM 209 </t>
  </si>
  <si>
    <t>2454800.9211 </t>
  </si>
  <si>
    <t> 30.11.2008 10:06 </t>
  </si>
  <si>
    <t>21579.5</t>
  </si>
  <si>
    <t> -0.2284 </t>
  </si>
  <si>
    <t> R.Diethelm </t>
  </si>
  <si>
    <t>IBVS 5871 </t>
  </si>
  <si>
    <t>2454840.4916 </t>
  </si>
  <si>
    <t> 08.01.2009 23:47 </t>
  </si>
  <si>
    <t>21620</t>
  </si>
  <si>
    <t> -0.2493 </t>
  </si>
  <si>
    <t> F.Agerer </t>
  </si>
  <si>
    <t>2454847.3334 </t>
  </si>
  <si>
    <t> 15.01.2009 20:00 </t>
  </si>
  <si>
    <t>21627</t>
  </si>
  <si>
    <t> -0.2505 </t>
  </si>
  <si>
    <t>-U;-I</t>
  </si>
  <si>
    <t> M.Rätz &amp; K.Rätz </t>
  </si>
  <si>
    <t>BAVM 214 </t>
  </si>
  <si>
    <t>2454854.6654 </t>
  </si>
  <si>
    <t> 23.01.2009 03:58 </t>
  </si>
  <si>
    <t>21634.5</t>
  </si>
  <si>
    <t> -0.2502 </t>
  </si>
  <si>
    <t>IBVS 5938 </t>
  </si>
  <si>
    <t>2455206.0964 </t>
  </si>
  <si>
    <t> 09.01.2010 14:18 </t>
  </si>
  <si>
    <t>21994</t>
  </si>
  <si>
    <t> -0.2542 </t>
  </si>
  <si>
    <t>Rc</t>
  </si>
  <si>
    <t> K.Shiokawa </t>
  </si>
  <si>
    <t>VSB 51 </t>
  </si>
  <si>
    <t>BAD?</t>
  </si>
  <si>
    <t>VSB 060</t>
  </si>
  <si>
    <t>V0647 Ori / gsc 0136-0200</t>
  </si>
  <si>
    <t>12/01/1899</t>
  </si>
  <si>
    <t>06/11/1899</t>
  </si>
  <si>
    <t>24/11/1899</t>
  </si>
  <si>
    <t>25/11/1899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</si>
</sst>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8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61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9"/>
      <color indexed="8"/>
      <name val="CourierNewPSMT"/>
    </font>
    <font>
      <sz val="10"/>
      <name val="Arial"/>
      <family val="2"/>
    </font>
    <font>
      <sz val="1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5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/>
    <xf numFmtId="0" fontId="14" fillId="24" borderId="0" xfId="0" applyFont="1" applyFill="1" applyAlignment="1"/>
    <xf numFmtId="0" fontId="15" fillId="0" borderId="0" xfId="0" applyFont="1">
      <alignment vertical="top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4" fillId="25" borderId="17" xfId="0" applyFont="1" applyFill="1" applyBorder="1" applyAlignment="1">
      <alignment horizontal="left" vertical="top" wrapText="1" indent="1"/>
    </xf>
    <xf numFmtId="0" fontId="4" fillId="25" borderId="17" xfId="0" applyFont="1" applyFill="1" applyBorder="1" applyAlignment="1">
      <alignment horizontal="center" vertical="top" wrapText="1"/>
    </xf>
    <xf numFmtId="0" fontId="4" fillId="25" borderId="17" xfId="0" applyFont="1" applyFill="1" applyBorder="1" applyAlignment="1">
      <alignment horizontal="right" vertical="top" wrapText="1"/>
    </xf>
    <xf numFmtId="0" fontId="17" fillId="25" borderId="17" xfId="38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34" fillId="0" borderId="0" xfId="42" applyFont="1" applyAlignment="1">
      <alignment horizontal="left"/>
    </xf>
    <xf numFmtId="0" fontId="34" fillId="0" borderId="0" xfId="42" applyFont="1" applyAlignment="1">
      <alignment horizontal="center"/>
    </xf>
    <xf numFmtId="0" fontId="35" fillId="0" borderId="0" xfId="0" applyFont="1" applyAlignment="1">
      <alignment horizontal="left"/>
    </xf>
    <xf numFmtId="0" fontId="37" fillId="0" borderId="0" xfId="0" applyFont="1" applyAlignme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22" fontId="8" fillId="0" borderId="0" xfId="0" applyNumberFormat="1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4" fontId="7" fillId="0" borderId="0" xfId="0" applyNumberFormat="1" applyFont="1" applyAlignment="1">
      <alignment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V0647 Ori - O-C Diagr.</a:t>
            </a:r>
          </a:p>
        </c:rich>
      </c:tx>
      <c:layout>
        <c:manualLayout>
          <c:xMode val="edge"/>
          <c:yMode val="edge"/>
          <c:x val="0.3715673828332040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093705899846258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-19476</c:v>
                </c:pt>
                <c:pt idx="1">
                  <c:v>-19171</c:v>
                </c:pt>
                <c:pt idx="2">
                  <c:v>-19152.5</c:v>
                </c:pt>
                <c:pt idx="3">
                  <c:v>-19151.5</c:v>
                </c:pt>
                <c:pt idx="4">
                  <c:v>-18789.5</c:v>
                </c:pt>
                <c:pt idx="5">
                  <c:v>-18743.5</c:v>
                </c:pt>
                <c:pt idx="6">
                  <c:v>-18742.5</c:v>
                </c:pt>
                <c:pt idx="7">
                  <c:v>-18687.5</c:v>
                </c:pt>
                <c:pt idx="8">
                  <c:v>-18673</c:v>
                </c:pt>
                <c:pt idx="9">
                  <c:v>-18393.5</c:v>
                </c:pt>
                <c:pt idx="10">
                  <c:v>-18363</c:v>
                </c:pt>
                <c:pt idx="11">
                  <c:v>-18078.5</c:v>
                </c:pt>
                <c:pt idx="12">
                  <c:v>-18057</c:v>
                </c:pt>
                <c:pt idx="13">
                  <c:v>-18056</c:v>
                </c:pt>
                <c:pt idx="14">
                  <c:v>-18031.5</c:v>
                </c:pt>
                <c:pt idx="15">
                  <c:v>-17963</c:v>
                </c:pt>
                <c:pt idx="16">
                  <c:v>-17944.5</c:v>
                </c:pt>
                <c:pt idx="17">
                  <c:v>-17668.5</c:v>
                </c:pt>
                <c:pt idx="18">
                  <c:v>-17657</c:v>
                </c:pt>
                <c:pt idx="19">
                  <c:v>-17627.5</c:v>
                </c:pt>
                <c:pt idx="20">
                  <c:v>-17606</c:v>
                </c:pt>
                <c:pt idx="21">
                  <c:v>-17578.5</c:v>
                </c:pt>
                <c:pt idx="22">
                  <c:v>-17324.5</c:v>
                </c:pt>
                <c:pt idx="23">
                  <c:v>-17301</c:v>
                </c:pt>
                <c:pt idx="24">
                  <c:v>-17300</c:v>
                </c:pt>
                <c:pt idx="25">
                  <c:v>-17299</c:v>
                </c:pt>
                <c:pt idx="26">
                  <c:v>-17273.5</c:v>
                </c:pt>
                <c:pt idx="27">
                  <c:v>-17179.5</c:v>
                </c:pt>
                <c:pt idx="28">
                  <c:v>-16988</c:v>
                </c:pt>
                <c:pt idx="29">
                  <c:v>-16969.5</c:v>
                </c:pt>
                <c:pt idx="30">
                  <c:v>-16962.5</c:v>
                </c:pt>
                <c:pt idx="31">
                  <c:v>-16945</c:v>
                </c:pt>
                <c:pt idx="32">
                  <c:v>-16871.5</c:v>
                </c:pt>
                <c:pt idx="33">
                  <c:v>-16845</c:v>
                </c:pt>
                <c:pt idx="34">
                  <c:v>-16823.5</c:v>
                </c:pt>
                <c:pt idx="35">
                  <c:v>-16586</c:v>
                </c:pt>
                <c:pt idx="36">
                  <c:v>-16159.5</c:v>
                </c:pt>
                <c:pt idx="37">
                  <c:v>-16087</c:v>
                </c:pt>
                <c:pt idx="38">
                  <c:v>-16086</c:v>
                </c:pt>
                <c:pt idx="39">
                  <c:v>-16061.5</c:v>
                </c:pt>
                <c:pt idx="40">
                  <c:v>-16040</c:v>
                </c:pt>
                <c:pt idx="41">
                  <c:v>-15853.5</c:v>
                </c:pt>
                <c:pt idx="42">
                  <c:v>-15759.5</c:v>
                </c:pt>
                <c:pt idx="43">
                  <c:v>-15679</c:v>
                </c:pt>
                <c:pt idx="44">
                  <c:v>-15661.5</c:v>
                </c:pt>
                <c:pt idx="45">
                  <c:v>-15453.5</c:v>
                </c:pt>
                <c:pt idx="46">
                  <c:v>-15446.5</c:v>
                </c:pt>
                <c:pt idx="47">
                  <c:v>-15332</c:v>
                </c:pt>
                <c:pt idx="48">
                  <c:v>-15070</c:v>
                </c:pt>
                <c:pt idx="49">
                  <c:v>-14643.5</c:v>
                </c:pt>
                <c:pt idx="50">
                  <c:v>-14334.5</c:v>
                </c:pt>
                <c:pt idx="51">
                  <c:v>-14288.5</c:v>
                </c:pt>
                <c:pt idx="52">
                  <c:v>-13861</c:v>
                </c:pt>
                <c:pt idx="53">
                  <c:v>-13855</c:v>
                </c:pt>
                <c:pt idx="54">
                  <c:v>-13810</c:v>
                </c:pt>
                <c:pt idx="55">
                  <c:v>-13552</c:v>
                </c:pt>
                <c:pt idx="56">
                  <c:v>-13549</c:v>
                </c:pt>
                <c:pt idx="57">
                  <c:v>-13460</c:v>
                </c:pt>
                <c:pt idx="58">
                  <c:v>-13406</c:v>
                </c:pt>
                <c:pt idx="59">
                  <c:v>-13102</c:v>
                </c:pt>
                <c:pt idx="60">
                  <c:v>-12720.5</c:v>
                </c:pt>
                <c:pt idx="61">
                  <c:v>-12265.5</c:v>
                </c:pt>
                <c:pt idx="62">
                  <c:v>-11956.5</c:v>
                </c:pt>
                <c:pt idx="63">
                  <c:v>-11891</c:v>
                </c:pt>
                <c:pt idx="64">
                  <c:v>-11659.5</c:v>
                </c:pt>
                <c:pt idx="65">
                  <c:v>-11599.5</c:v>
                </c:pt>
                <c:pt idx="66">
                  <c:v>-11584</c:v>
                </c:pt>
                <c:pt idx="67">
                  <c:v>-11271</c:v>
                </c:pt>
                <c:pt idx="68">
                  <c:v>-11174</c:v>
                </c:pt>
                <c:pt idx="69">
                  <c:v>-10920</c:v>
                </c:pt>
                <c:pt idx="70">
                  <c:v>-10592.5</c:v>
                </c:pt>
                <c:pt idx="71">
                  <c:v>-10591.5</c:v>
                </c:pt>
                <c:pt idx="72">
                  <c:v>-10586.5</c:v>
                </c:pt>
                <c:pt idx="73">
                  <c:v>-10395.5</c:v>
                </c:pt>
                <c:pt idx="74">
                  <c:v>-10258</c:v>
                </c:pt>
                <c:pt idx="75">
                  <c:v>-10234.5</c:v>
                </c:pt>
                <c:pt idx="76">
                  <c:v>-10165</c:v>
                </c:pt>
                <c:pt idx="77">
                  <c:v>-10162</c:v>
                </c:pt>
                <c:pt idx="78">
                  <c:v>-10138.5</c:v>
                </c:pt>
                <c:pt idx="79">
                  <c:v>-10136.5</c:v>
                </c:pt>
                <c:pt idx="80">
                  <c:v>-10114</c:v>
                </c:pt>
                <c:pt idx="81">
                  <c:v>-9778.5</c:v>
                </c:pt>
                <c:pt idx="82">
                  <c:v>-9759</c:v>
                </c:pt>
                <c:pt idx="83">
                  <c:v>-9727.5</c:v>
                </c:pt>
                <c:pt idx="84">
                  <c:v>-9725</c:v>
                </c:pt>
                <c:pt idx="85">
                  <c:v>-9422.5</c:v>
                </c:pt>
                <c:pt idx="86">
                  <c:v>-9380.5</c:v>
                </c:pt>
                <c:pt idx="87">
                  <c:v>-9352</c:v>
                </c:pt>
                <c:pt idx="88">
                  <c:v>-9352</c:v>
                </c:pt>
                <c:pt idx="89">
                  <c:v>-9352</c:v>
                </c:pt>
                <c:pt idx="90">
                  <c:v>-8742</c:v>
                </c:pt>
                <c:pt idx="91">
                  <c:v>-8720.5</c:v>
                </c:pt>
                <c:pt idx="92">
                  <c:v>-8717.5</c:v>
                </c:pt>
                <c:pt idx="93">
                  <c:v>-8655.5</c:v>
                </c:pt>
                <c:pt idx="94">
                  <c:v>-8626</c:v>
                </c:pt>
                <c:pt idx="95">
                  <c:v>-8606.5</c:v>
                </c:pt>
                <c:pt idx="96">
                  <c:v>-8582</c:v>
                </c:pt>
                <c:pt idx="97">
                  <c:v>-8249.5</c:v>
                </c:pt>
                <c:pt idx="98">
                  <c:v>-7958.5</c:v>
                </c:pt>
                <c:pt idx="99">
                  <c:v>-7957.5</c:v>
                </c:pt>
                <c:pt idx="100">
                  <c:v>-7937</c:v>
                </c:pt>
                <c:pt idx="101">
                  <c:v>-7624</c:v>
                </c:pt>
                <c:pt idx="102">
                  <c:v>-7604.5</c:v>
                </c:pt>
                <c:pt idx="103">
                  <c:v>-7540.5</c:v>
                </c:pt>
                <c:pt idx="104">
                  <c:v>-7213</c:v>
                </c:pt>
                <c:pt idx="105">
                  <c:v>-7126</c:v>
                </c:pt>
                <c:pt idx="106">
                  <c:v>-6824</c:v>
                </c:pt>
                <c:pt idx="107">
                  <c:v>-6759</c:v>
                </c:pt>
                <c:pt idx="108">
                  <c:v>-6758</c:v>
                </c:pt>
                <c:pt idx="109">
                  <c:v>-6749.5</c:v>
                </c:pt>
                <c:pt idx="110">
                  <c:v>-6736.5</c:v>
                </c:pt>
                <c:pt idx="111">
                  <c:v>-6731.5</c:v>
                </c:pt>
                <c:pt idx="112">
                  <c:v>-6490.5</c:v>
                </c:pt>
                <c:pt idx="113">
                  <c:v>-6463</c:v>
                </c:pt>
                <c:pt idx="114">
                  <c:v>-6454</c:v>
                </c:pt>
                <c:pt idx="115">
                  <c:v>-6453</c:v>
                </c:pt>
                <c:pt idx="116">
                  <c:v>-6428.5</c:v>
                </c:pt>
                <c:pt idx="117">
                  <c:v>-6395.5</c:v>
                </c:pt>
                <c:pt idx="118">
                  <c:v>-6375.5</c:v>
                </c:pt>
                <c:pt idx="119">
                  <c:v>-6033.5</c:v>
                </c:pt>
                <c:pt idx="120">
                  <c:v>-6007</c:v>
                </c:pt>
                <c:pt idx="121">
                  <c:v>-5759</c:v>
                </c:pt>
                <c:pt idx="122">
                  <c:v>-5733.5</c:v>
                </c:pt>
                <c:pt idx="123">
                  <c:v>-5708</c:v>
                </c:pt>
                <c:pt idx="124">
                  <c:v>-5708</c:v>
                </c:pt>
                <c:pt idx="125">
                  <c:v>-5634.5</c:v>
                </c:pt>
                <c:pt idx="126">
                  <c:v>-5313.5</c:v>
                </c:pt>
                <c:pt idx="127">
                  <c:v>-4860.5</c:v>
                </c:pt>
                <c:pt idx="128">
                  <c:v>-4471.5</c:v>
                </c:pt>
                <c:pt idx="129">
                  <c:v>-4238.5</c:v>
                </c:pt>
                <c:pt idx="130">
                  <c:v>-4200.5</c:v>
                </c:pt>
                <c:pt idx="131">
                  <c:v>-4170.5</c:v>
                </c:pt>
                <c:pt idx="132">
                  <c:v>-3739.5</c:v>
                </c:pt>
                <c:pt idx="133">
                  <c:v>-3739</c:v>
                </c:pt>
                <c:pt idx="134">
                  <c:v>-3525</c:v>
                </c:pt>
                <c:pt idx="135">
                  <c:v>-3462.5</c:v>
                </c:pt>
                <c:pt idx="136">
                  <c:v>-3405.5</c:v>
                </c:pt>
                <c:pt idx="137">
                  <c:v>-3400.5</c:v>
                </c:pt>
                <c:pt idx="138">
                  <c:v>-3183.5</c:v>
                </c:pt>
                <c:pt idx="139">
                  <c:v>-3135.5</c:v>
                </c:pt>
                <c:pt idx="140">
                  <c:v>-3012</c:v>
                </c:pt>
                <c:pt idx="141">
                  <c:v>-2991.5</c:v>
                </c:pt>
                <c:pt idx="142">
                  <c:v>-2685.5</c:v>
                </c:pt>
                <c:pt idx="143">
                  <c:v>-2630.5</c:v>
                </c:pt>
                <c:pt idx="144">
                  <c:v>-2569</c:v>
                </c:pt>
                <c:pt idx="145">
                  <c:v>-1644</c:v>
                </c:pt>
                <c:pt idx="146">
                  <c:v>-873.5</c:v>
                </c:pt>
                <c:pt idx="147">
                  <c:v>-858.5</c:v>
                </c:pt>
                <c:pt idx="148">
                  <c:v>-844</c:v>
                </c:pt>
                <c:pt idx="149">
                  <c:v>-525</c:v>
                </c:pt>
                <c:pt idx="150">
                  <c:v>-472</c:v>
                </c:pt>
                <c:pt idx="151">
                  <c:v>-471.5</c:v>
                </c:pt>
                <c:pt idx="152">
                  <c:v>-357.5</c:v>
                </c:pt>
                <c:pt idx="153">
                  <c:v>-354.5</c:v>
                </c:pt>
                <c:pt idx="154">
                  <c:v>-116.5</c:v>
                </c:pt>
                <c:pt idx="155">
                  <c:v>-47.5</c:v>
                </c:pt>
                <c:pt idx="156">
                  <c:v>-0.5</c:v>
                </c:pt>
                <c:pt idx="157">
                  <c:v>-3012</c:v>
                </c:pt>
                <c:pt idx="158">
                  <c:v>424</c:v>
                </c:pt>
                <c:pt idx="159">
                  <c:v>1002.5</c:v>
                </c:pt>
                <c:pt idx="160">
                  <c:v>1850</c:v>
                </c:pt>
                <c:pt idx="161">
                  <c:v>1877.5</c:v>
                </c:pt>
                <c:pt idx="162">
                  <c:v>2249</c:v>
                </c:pt>
                <c:pt idx="163">
                  <c:v>3692.5</c:v>
                </c:pt>
                <c:pt idx="164">
                  <c:v>3693.5</c:v>
                </c:pt>
                <c:pt idx="165">
                  <c:v>4118</c:v>
                </c:pt>
                <c:pt idx="166">
                  <c:v>4393.5</c:v>
                </c:pt>
                <c:pt idx="167">
                  <c:v>4394.5</c:v>
                </c:pt>
                <c:pt idx="168">
                  <c:v>4395.5</c:v>
                </c:pt>
                <c:pt idx="169">
                  <c:v>14585</c:v>
                </c:pt>
                <c:pt idx="170">
                  <c:v>14899</c:v>
                </c:pt>
                <c:pt idx="171">
                  <c:v>15971</c:v>
                </c:pt>
                <c:pt idx="172">
                  <c:v>16415</c:v>
                </c:pt>
                <c:pt idx="173">
                  <c:v>16434.5</c:v>
                </c:pt>
                <c:pt idx="174">
                  <c:v>16712</c:v>
                </c:pt>
                <c:pt idx="175">
                  <c:v>17548.5</c:v>
                </c:pt>
                <c:pt idx="176">
                  <c:v>17550.5</c:v>
                </c:pt>
                <c:pt idx="177">
                  <c:v>17550.5</c:v>
                </c:pt>
                <c:pt idx="178">
                  <c:v>17551.5</c:v>
                </c:pt>
                <c:pt idx="179">
                  <c:v>17551.5</c:v>
                </c:pt>
                <c:pt idx="180">
                  <c:v>17552.5</c:v>
                </c:pt>
                <c:pt idx="181">
                  <c:v>17880</c:v>
                </c:pt>
                <c:pt idx="182">
                  <c:v>17885</c:v>
                </c:pt>
                <c:pt idx="183">
                  <c:v>17952.5</c:v>
                </c:pt>
                <c:pt idx="184">
                  <c:v>18284</c:v>
                </c:pt>
                <c:pt idx="185">
                  <c:v>19350</c:v>
                </c:pt>
                <c:pt idx="186">
                  <c:v>19758.5</c:v>
                </c:pt>
                <c:pt idx="187">
                  <c:v>19763.5</c:v>
                </c:pt>
                <c:pt idx="188">
                  <c:v>20107</c:v>
                </c:pt>
                <c:pt idx="189">
                  <c:v>20389.5</c:v>
                </c:pt>
                <c:pt idx="190">
                  <c:v>21188</c:v>
                </c:pt>
                <c:pt idx="191">
                  <c:v>21272</c:v>
                </c:pt>
                <c:pt idx="192">
                  <c:v>21580</c:v>
                </c:pt>
                <c:pt idx="193">
                  <c:v>21620</c:v>
                </c:pt>
                <c:pt idx="194">
                  <c:v>21627</c:v>
                </c:pt>
                <c:pt idx="195">
                  <c:v>21634.5</c:v>
                </c:pt>
                <c:pt idx="196">
                  <c:v>21994</c:v>
                </c:pt>
                <c:pt idx="197">
                  <c:v>23422.5</c:v>
                </c:pt>
                <c:pt idx="198">
                  <c:v>23863</c:v>
                </c:pt>
                <c:pt idx="199">
                  <c:v>24199.5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  <c:pt idx="0">
                  <c:v>-4.6584000003349502E-2</c:v>
                </c:pt>
                <c:pt idx="1">
                  <c:v>-5.4214000001593377E-2</c:v>
                </c:pt>
                <c:pt idx="2">
                  <c:v>-0.13618500000120548</c:v>
                </c:pt>
                <c:pt idx="3">
                  <c:v>-9.0751000003365334E-2</c:v>
                </c:pt>
                <c:pt idx="4">
                  <c:v>-4.4643000002906774E-2</c:v>
                </c:pt>
                <c:pt idx="5">
                  <c:v>-9.8679000002448447E-2</c:v>
                </c:pt>
                <c:pt idx="6">
                  <c:v>2.754999997705454E-3</c:v>
                </c:pt>
                <c:pt idx="7">
                  <c:v>-3.7500000325962901E-4</c:v>
                </c:pt>
                <c:pt idx="8">
                  <c:v>-9.7082000002046698E-2</c:v>
                </c:pt>
                <c:pt idx="9">
                  <c:v>-0.14877900000101363</c:v>
                </c:pt>
                <c:pt idx="10">
                  <c:v>3.4579999974084785E-3</c:v>
                </c:pt>
                <c:pt idx="11">
                  <c:v>5.9309999996912666E-3</c:v>
                </c:pt>
                <c:pt idx="12">
                  <c:v>-6.8738000001758337E-2</c:v>
                </c:pt>
                <c:pt idx="13">
                  <c:v>1.8695999997362378E-2</c:v>
                </c:pt>
                <c:pt idx="14">
                  <c:v>-7.967100000132632E-2</c:v>
                </c:pt>
                <c:pt idx="15">
                  <c:v>-0.1069420000021637</c:v>
                </c:pt>
                <c:pt idx="16">
                  <c:v>-0.1709130000017467</c:v>
                </c:pt>
                <c:pt idx="17">
                  <c:v>0.1228709999959392</c:v>
                </c:pt>
                <c:pt idx="18">
                  <c:v>-0.10113800000181072</c:v>
                </c:pt>
                <c:pt idx="19">
                  <c:v>-6.3350000018544961E-3</c:v>
                </c:pt>
                <c:pt idx="20">
                  <c:v>-2.7004000003216788E-2</c:v>
                </c:pt>
                <c:pt idx="21">
                  <c:v>-8.4069000000454253E-2</c:v>
                </c:pt>
                <c:pt idx="22">
                  <c:v>-5.9832999999343883E-2</c:v>
                </c:pt>
                <c:pt idx="23">
                  <c:v>-6.8634000002930406E-2</c:v>
                </c:pt>
                <c:pt idx="24">
                  <c:v>-4.920000000129221E-2</c:v>
                </c:pt>
                <c:pt idx="25">
                  <c:v>-8.9766000004601665E-2</c:v>
                </c:pt>
                <c:pt idx="26">
                  <c:v>-4.9699000002874527E-2</c:v>
                </c:pt>
                <c:pt idx="27">
                  <c:v>-9.2903000000660541E-2</c:v>
                </c:pt>
                <c:pt idx="28">
                  <c:v>2.2079999980633147E-3</c:v>
                </c:pt>
                <c:pt idx="29">
                  <c:v>-8.8763000003382331E-2</c:v>
                </c:pt>
                <c:pt idx="30">
                  <c:v>4.2749999993247911E-3</c:v>
                </c:pt>
                <c:pt idx="31">
                  <c:v>-1.3130000003002351E-2</c:v>
                </c:pt>
                <c:pt idx="32">
                  <c:v>-2.1231000002444489E-2</c:v>
                </c:pt>
                <c:pt idx="33">
                  <c:v>-2.9730000002018642E-2</c:v>
                </c:pt>
                <c:pt idx="34">
                  <c:v>-8.9399000000412343E-2</c:v>
                </c:pt>
                <c:pt idx="35">
                  <c:v>1.567599999907543E-2</c:v>
                </c:pt>
                <c:pt idx="36">
                  <c:v>-9.222300000328687E-2</c:v>
                </c:pt>
                <c:pt idx="37">
                  <c:v>-6.6758000000845641E-2</c:v>
                </c:pt>
                <c:pt idx="38">
                  <c:v>-4.4324000002234243E-2</c:v>
                </c:pt>
                <c:pt idx="39">
                  <c:v>-4.1691000002174405E-2</c:v>
                </c:pt>
                <c:pt idx="40">
                  <c:v>-6.7360000000917353E-2</c:v>
                </c:pt>
                <c:pt idx="41">
                  <c:v>-3.7419000003865222E-2</c:v>
                </c:pt>
                <c:pt idx="42">
                  <c:v>-8.5623000002669869E-2</c:v>
                </c:pt>
                <c:pt idx="43">
                  <c:v>2.6313999998819781E-2</c:v>
                </c:pt>
                <c:pt idx="44">
                  <c:v>-9.3091000002459623E-2</c:v>
                </c:pt>
                <c:pt idx="45">
                  <c:v>-9.5819000001938548E-2</c:v>
                </c:pt>
                <c:pt idx="46">
                  <c:v>1.2189999979455024E-3</c:v>
                </c:pt>
                <c:pt idx="47">
                  <c:v>-4.0880000015022233E-3</c:v>
                </c:pt>
                <c:pt idx="48">
                  <c:v>1.9619999999122228E-2</c:v>
                </c:pt>
                <c:pt idx="49">
                  <c:v>9.7209999985352624E-3</c:v>
                </c:pt>
                <c:pt idx="50">
                  <c:v>5.3826999999728287E-2</c:v>
                </c:pt>
                <c:pt idx="51">
                  <c:v>-2.8209000003698748E-2</c:v>
                </c:pt>
                <c:pt idx="52">
                  <c:v>-8.5674000001745299E-2</c:v>
                </c:pt>
                <c:pt idx="53">
                  <c:v>2.4929999999585561E-2</c:v>
                </c:pt>
                <c:pt idx="54">
                  <c:v>-3.6540000000968575E-2</c:v>
                </c:pt>
                <c:pt idx="55">
                  <c:v>1.4320000009320211E-3</c:v>
                </c:pt>
                <c:pt idx="56">
                  <c:v>6.6733999996358762E-2</c:v>
                </c:pt>
                <c:pt idx="57">
                  <c:v>-0.13464000000385568</c:v>
                </c:pt>
                <c:pt idx="58">
                  <c:v>2.0795999997062609E-2</c:v>
                </c:pt>
                <c:pt idx="59">
                  <c:v>-0.10526800000297953</c:v>
                </c:pt>
                <c:pt idx="60">
                  <c:v>-3.0697000001964625E-2</c:v>
                </c:pt>
                <c:pt idx="61">
                  <c:v>6.5772999994806014E-2</c:v>
                </c:pt>
                <c:pt idx="62">
                  <c:v>6.787899999471847E-2</c:v>
                </c:pt>
                <c:pt idx="63">
                  <c:v>-4.8694000000978122E-2</c:v>
                </c:pt>
                <c:pt idx="64">
                  <c:v>-4.3223000000580214E-2</c:v>
                </c:pt>
                <c:pt idx="65">
                  <c:v>7.6816999993752688E-2</c:v>
                </c:pt>
                <c:pt idx="66">
                  <c:v>-5.5456000005506212E-2</c:v>
                </c:pt>
                <c:pt idx="67">
                  <c:v>7.4385999996593455E-2</c:v>
                </c:pt>
                <c:pt idx="68">
                  <c:v>8.2483999998657964E-2</c:v>
                </c:pt>
                <c:pt idx="69">
                  <c:v>4.7719999998662388E-2</c:v>
                </c:pt>
                <c:pt idx="70">
                  <c:v>-2.0145000002230518E-2</c:v>
                </c:pt>
                <c:pt idx="71">
                  <c:v>1.0288999998010695E-2</c:v>
                </c:pt>
                <c:pt idx="72">
                  <c:v>4.4589999997697305E-3</c:v>
                </c:pt>
                <c:pt idx="73">
                  <c:v>2.8352999997878214E-2</c:v>
                </c:pt>
                <c:pt idx="74">
                  <c:v>-5.0972000004549045E-2</c:v>
                </c:pt>
                <c:pt idx="75">
                  <c:v>-1.5773000002809567E-2</c:v>
                </c:pt>
                <c:pt idx="76">
                  <c:v>-4.9610000001848675E-2</c:v>
                </c:pt>
                <c:pt idx="77">
                  <c:v>-3.130800000144518E-2</c:v>
                </c:pt>
                <c:pt idx="78">
                  <c:v>-2.5109000001975801E-2</c:v>
                </c:pt>
                <c:pt idx="79">
                  <c:v>4.9758999997720821E-2</c:v>
                </c:pt>
                <c:pt idx="80">
                  <c:v>-3.347600000051898E-2</c:v>
                </c:pt>
                <c:pt idx="81">
                  <c:v>-5.8690000005299225E-3</c:v>
                </c:pt>
                <c:pt idx="82">
                  <c:v>-1.9406000003073132E-2</c:v>
                </c:pt>
                <c:pt idx="83">
                  <c:v>0.13226499999655061</c:v>
                </c:pt>
                <c:pt idx="84">
                  <c:v>-5.5650000002060551E-2</c:v>
                </c:pt>
                <c:pt idx="85">
                  <c:v>1.9635000000562286E-2</c:v>
                </c:pt>
                <c:pt idx="86">
                  <c:v>-7.9137000000628177E-2</c:v>
                </c:pt>
                <c:pt idx="87">
                  <c:v>-2.2768000002542976E-2</c:v>
                </c:pt>
                <c:pt idx="88">
                  <c:v>1.723199999469216E-2</c:v>
                </c:pt>
                <c:pt idx="89">
                  <c:v>6.0231999996176455E-2</c:v>
                </c:pt>
                <c:pt idx="90">
                  <c:v>1.2972000000445405E-2</c:v>
                </c:pt>
                <c:pt idx="91">
                  <c:v>-8.369700000184821E-2</c:v>
                </c:pt>
                <c:pt idx="92">
                  <c:v>4.4604999995499384E-2</c:v>
                </c:pt>
                <c:pt idx="93">
                  <c:v>-9.4870000029914081E-3</c:v>
                </c:pt>
                <c:pt idx="94">
                  <c:v>8.7315999997372273E-2</c:v>
                </c:pt>
                <c:pt idx="95">
                  <c:v>-2.2210000024642795E-3</c:v>
                </c:pt>
                <c:pt idx="96">
                  <c:v>-2.1588000003248453E-2</c:v>
                </c:pt>
                <c:pt idx="97">
                  <c:v>1.5716999994765501E-2</c:v>
                </c:pt>
                <c:pt idx="98">
                  <c:v>5.0109999974665698E-3</c:v>
                </c:pt>
                <c:pt idx="99">
                  <c:v>1.4444999997067498E-2</c:v>
                </c:pt>
                <c:pt idx="100">
                  <c:v>-4.2658000005758367E-2</c:v>
                </c:pt>
                <c:pt idx="101">
                  <c:v>2.6183999998465879E-2</c:v>
                </c:pt>
                <c:pt idx="102">
                  <c:v>3.0646999999589752E-2</c:v>
                </c:pt>
                <c:pt idx="103">
                  <c:v>-5.5770000035408884E-3</c:v>
                </c:pt>
                <c:pt idx="104">
                  <c:v>-2.2442000001319684E-2</c:v>
                </c:pt>
                <c:pt idx="105">
                  <c:v>-3.5684000002220273E-2</c:v>
                </c:pt>
                <c:pt idx="106">
                  <c:v>-6.8616000000474742E-2</c:v>
                </c:pt>
                <c:pt idx="107">
                  <c:v>-2.4060000032477546E-3</c:v>
                </c:pt>
                <c:pt idx="108">
                  <c:v>2.5027999996382277E-2</c:v>
                </c:pt>
                <c:pt idx="109">
                  <c:v>-7.7283000002353219E-2</c:v>
                </c:pt>
                <c:pt idx="110">
                  <c:v>-2.8641000000789063E-2</c:v>
                </c:pt>
                <c:pt idx="111">
                  <c:v>5.5289999982051086E-3</c:v>
                </c:pt>
                <c:pt idx="112">
                  <c:v>2.4122999999235617E-2</c:v>
                </c:pt>
                <c:pt idx="113">
                  <c:v>6.5057999996497529E-2</c:v>
                </c:pt>
                <c:pt idx="114">
                  <c:v>1.0963999993691687E-2</c:v>
                </c:pt>
                <c:pt idx="115">
                  <c:v>-2.1602000004349975E-2</c:v>
                </c:pt>
                <c:pt idx="116">
                  <c:v>3.0999995942693204E-5</c:v>
                </c:pt>
                <c:pt idx="117">
                  <c:v>-9.0647000000899425E-2</c:v>
                </c:pt>
                <c:pt idx="118">
                  <c:v>1.1032999995222781E-2</c:v>
                </c:pt>
                <c:pt idx="119">
                  <c:v>1.7460999995819293E-2</c:v>
                </c:pt>
                <c:pt idx="120">
                  <c:v>5.5961999994906364E-2</c:v>
                </c:pt>
                <c:pt idx="121">
                  <c:v>-9.2406000003393274E-2</c:v>
                </c:pt>
                <c:pt idx="122">
                  <c:v>-3.5339000001840759E-2</c:v>
                </c:pt>
                <c:pt idx="123">
                  <c:v>-3.2272000004013535E-2</c:v>
                </c:pt>
                <c:pt idx="124">
                  <c:v>-1.272000004973961E-3</c:v>
                </c:pt>
                <c:pt idx="125">
                  <c:v>-7.2372999999060994E-2</c:v>
                </c:pt>
                <c:pt idx="126">
                  <c:v>7.6940999999351334E-2</c:v>
                </c:pt>
                <c:pt idx="127">
                  <c:v>5.5429999993066303E-3</c:v>
                </c:pt>
                <c:pt idx="128">
                  <c:v>0.19336899999689194</c:v>
                </c:pt>
                <c:pt idx="129">
                  <c:v>0.10549099999479949</c:v>
                </c:pt>
                <c:pt idx="130">
                  <c:v>3.4982999997737352E-2</c:v>
                </c:pt>
                <c:pt idx="131">
                  <c:v>-8.1997000004776055E-2</c:v>
                </c:pt>
                <c:pt idx="132">
                  <c:v>2.0056999997905223E-2</c:v>
                </c:pt>
                <c:pt idx="133">
                  <c:v>-9.6726000003400259E-2</c:v>
                </c:pt>
                <c:pt idx="134">
                  <c:v>-5.8500000013737008E-3</c:v>
                </c:pt>
                <c:pt idx="135">
                  <c:v>-0.128725000005943</c:v>
                </c:pt>
                <c:pt idx="136">
                  <c:v>-2.4987000004330184E-2</c:v>
                </c:pt>
                <c:pt idx="137">
                  <c:v>2.9182999998738524E-2</c:v>
                </c:pt>
                <c:pt idx="138">
                  <c:v>-5.3639000001567183E-2</c:v>
                </c:pt>
                <c:pt idx="139">
                  <c:v>-4.1807000005064765E-2</c:v>
                </c:pt>
                <c:pt idx="140">
                  <c:v>1.5791999994689832E-2</c:v>
                </c:pt>
                <c:pt idx="141">
                  <c:v>-3.5311000003275694E-2</c:v>
                </c:pt>
                <c:pt idx="142">
                  <c:v>-3.4507000003941357E-2</c:v>
                </c:pt>
                <c:pt idx="143">
                  <c:v>4.536299999745097E-2</c:v>
                </c:pt>
                <c:pt idx="144">
                  <c:v>-0.1619460000001709</c:v>
                </c:pt>
                <c:pt idx="145">
                  <c:v>-9.1496000004553935E-2</c:v>
                </c:pt>
                <c:pt idx="146">
                  <c:v>-2.9099000006681308E-2</c:v>
                </c:pt>
                <c:pt idx="147">
                  <c:v>-4.3589000000793021E-2</c:v>
                </c:pt>
                <c:pt idx="148">
                  <c:v>6.9703999994089827E-2</c:v>
                </c:pt>
                <c:pt idx="149">
                  <c:v>-8.1850000002305023E-2</c:v>
                </c:pt>
                <c:pt idx="150">
                  <c:v>-6.2848000001395121E-2</c:v>
                </c:pt>
                <c:pt idx="151">
                  <c:v>-5.7631000003311783E-2</c:v>
                </c:pt>
                <c:pt idx="152">
                  <c:v>-8.4155000004102476E-2</c:v>
                </c:pt>
                <c:pt idx="153">
                  <c:v>-5.6853000001865439E-2</c:v>
                </c:pt>
                <c:pt idx="154">
                  <c:v>-4.9560999999812339E-2</c:v>
                </c:pt>
                <c:pt idx="155">
                  <c:v>-3.9615000001504086E-2</c:v>
                </c:pt>
                <c:pt idx="156">
                  <c:v>-2.1700000070268288E-4</c:v>
                </c:pt>
                <c:pt idx="157">
                  <c:v>1.5791999994689832E-2</c:v>
                </c:pt>
                <c:pt idx="158">
                  <c:v>-3.8983999998890795E-2</c:v>
                </c:pt>
                <c:pt idx="159">
                  <c:v>5.3084999992279336E-2</c:v>
                </c:pt>
                <c:pt idx="160">
                  <c:v>-5.1100000004225876E-2</c:v>
                </c:pt>
                <c:pt idx="161">
                  <c:v>-4.1650000057416037E-3</c:v>
                </c:pt>
                <c:pt idx="162">
                  <c:v>-9.9934000005305279E-2</c:v>
                </c:pt>
                <c:pt idx="163">
                  <c:v>-2.3455000002286397E-2</c:v>
                </c:pt>
                <c:pt idx="164">
                  <c:v>-2.002100000390783E-2</c:v>
                </c:pt>
                <c:pt idx="165">
                  <c:v>-8.3788000003551133E-2</c:v>
                </c:pt>
                <c:pt idx="166">
                  <c:v>-0.14522100000613136</c:v>
                </c:pt>
                <c:pt idx="167">
                  <c:v>-0.12878700000146637</c:v>
                </c:pt>
                <c:pt idx="168">
                  <c:v>-9.5353000004251953E-2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8E-40B0-A55B-0872A00BBBA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-19476</c:v>
                </c:pt>
                <c:pt idx="1">
                  <c:v>-19171</c:v>
                </c:pt>
                <c:pt idx="2">
                  <c:v>-19152.5</c:v>
                </c:pt>
                <c:pt idx="3">
                  <c:v>-19151.5</c:v>
                </c:pt>
                <c:pt idx="4">
                  <c:v>-18789.5</c:v>
                </c:pt>
                <c:pt idx="5">
                  <c:v>-18743.5</c:v>
                </c:pt>
                <c:pt idx="6">
                  <c:v>-18742.5</c:v>
                </c:pt>
                <c:pt idx="7">
                  <c:v>-18687.5</c:v>
                </c:pt>
                <c:pt idx="8">
                  <c:v>-18673</c:v>
                </c:pt>
                <c:pt idx="9">
                  <c:v>-18393.5</c:v>
                </c:pt>
                <c:pt idx="10">
                  <c:v>-18363</c:v>
                </c:pt>
                <c:pt idx="11">
                  <c:v>-18078.5</c:v>
                </c:pt>
                <c:pt idx="12">
                  <c:v>-18057</c:v>
                </c:pt>
                <c:pt idx="13">
                  <c:v>-18056</c:v>
                </c:pt>
                <c:pt idx="14">
                  <c:v>-18031.5</c:v>
                </c:pt>
                <c:pt idx="15">
                  <c:v>-17963</c:v>
                </c:pt>
                <c:pt idx="16">
                  <c:v>-17944.5</c:v>
                </c:pt>
                <c:pt idx="17">
                  <c:v>-17668.5</c:v>
                </c:pt>
                <c:pt idx="18">
                  <c:v>-17657</c:v>
                </c:pt>
                <c:pt idx="19">
                  <c:v>-17627.5</c:v>
                </c:pt>
                <c:pt idx="20">
                  <c:v>-17606</c:v>
                </c:pt>
                <c:pt idx="21">
                  <c:v>-17578.5</c:v>
                </c:pt>
                <c:pt idx="22">
                  <c:v>-17324.5</c:v>
                </c:pt>
                <c:pt idx="23">
                  <c:v>-17301</c:v>
                </c:pt>
                <c:pt idx="24">
                  <c:v>-17300</c:v>
                </c:pt>
                <c:pt idx="25">
                  <c:v>-17299</c:v>
                </c:pt>
                <c:pt idx="26">
                  <c:v>-17273.5</c:v>
                </c:pt>
                <c:pt idx="27">
                  <c:v>-17179.5</c:v>
                </c:pt>
                <c:pt idx="28">
                  <c:v>-16988</c:v>
                </c:pt>
                <c:pt idx="29">
                  <c:v>-16969.5</c:v>
                </c:pt>
                <c:pt idx="30">
                  <c:v>-16962.5</c:v>
                </c:pt>
                <c:pt idx="31">
                  <c:v>-16945</c:v>
                </c:pt>
                <c:pt idx="32">
                  <c:v>-16871.5</c:v>
                </c:pt>
                <c:pt idx="33">
                  <c:v>-16845</c:v>
                </c:pt>
                <c:pt idx="34">
                  <c:v>-16823.5</c:v>
                </c:pt>
                <c:pt idx="35">
                  <c:v>-16586</c:v>
                </c:pt>
                <c:pt idx="36">
                  <c:v>-16159.5</c:v>
                </c:pt>
                <c:pt idx="37">
                  <c:v>-16087</c:v>
                </c:pt>
                <c:pt idx="38">
                  <c:v>-16086</c:v>
                </c:pt>
                <c:pt idx="39">
                  <c:v>-16061.5</c:v>
                </c:pt>
                <c:pt idx="40">
                  <c:v>-16040</c:v>
                </c:pt>
                <c:pt idx="41">
                  <c:v>-15853.5</c:v>
                </c:pt>
                <c:pt idx="42">
                  <c:v>-15759.5</c:v>
                </c:pt>
                <c:pt idx="43">
                  <c:v>-15679</c:v>
                </c:pt>
                <c:pt idx="44">
                  <c:v>-15661.5</c:v>
                </c:pt>
                <c:pt idx="45">
                  <c:v>-15453.5</c:v>
                </c:pt>
                <c:pt idx="46">
                  <c:v>-15446.5</c:v>
                </c:pt>
                <c:pt idx="47">
                  <c:v>-15332</c:v>
                </c:pt>
                <c:pt idx="48">
                  <c:v>-15070</c:v>
                </c:pt>
                <c:pt idx="49">
                  <c:v>-14643.5</c:v>
                </c:pt>
                <c:pt idx="50">
                  <c:v>-14334.5</c:v>
                </c:pt>
                <c:pt idx="51">
                  <c:v>-14288.5</c:v>
                </c:pt>
                <c:pt idx="52">
                  <c:v>-13861</c:v>
                </c:pt>
                <c:pt idx="53">
                  <c:v>-13855</c:v>
                </c:pt>
                <c:pt idx="54">
                  <c:v>-13810</c:v>
                </c:pt>
                <c:pt idx="55">
                  <c:v>-13552</c:v>
                </c:pt>
                <c:pt idx="56">
                  <c:v>-13549</c:v>
                </c:pt>
                <c:pt idx="57">
                  <c:v>-13460</c:v>
                </c:pt>
                <c:pt idx="58">
                  <c:v>-13406</c:v>
                </c:pt>
                <c:pt idx="59">
                  <c:v>-13102</c:v>
                </c:pt>
                <c:pt idx="60">
                  <c:v>-12720.5</c:v>
                </c:pt>
                <c:pt idx="61">
                  <c:v>-12265.5</c:v>
                </c:pt>
                <c:pt idx="62">
                  <c:v>-11956.5</c:v>
                </c:pt>
                <c:pt idx="63">
                  <c:v>-11891</c:v>
                </c:pt>
                <c:pt idx="64">
                  <c:v>-11659.5</c:v>
                </c:pt>
                <c:pt idx="65">
                  <c:v>-11599.5</c:v>
                </c:pt>
                <c:pt idx="66">
                  <c:v>-11584</c:v>
                </c:pt>
                <c:pt idx="67">
                  <c:v>-11271</c:v>
                </c:pt>
                <c:pt idx="68">
                  <c:v>-11174</c:v>
                </c:pt>
                <c:pt idx="69">
                  <c:v>-10920</c:v>
                </c:pt>
                <c:pt idx="70">
                  <c:v>-10592.5</c:v>
                </c:pt>
                <c:pt idx="71">
                  <c:v>-10591.5</c:v>
                </c:pt>
                <c:pt idx="72">
                  <c:v>-10586.5</c:v>
                </c:pt>
                <c:pt idx="73">
                  <c:v>-10395.5</c:v>
                </c:pt>
                <c:pt idx="74">
                  <c:v>-10258</c:v>
                </c:pt>
                <c:pt idx="75">
                  <c:v>-10234.5</c:v>
                </c:pt>
                <c:pt idx="76">
                  <c:v>-10165</c:v>
                </c:pt>
                <c:pt idx="77">
                  <c:v>-10162</c:v>
                </c:pt>
                <c:pt idx="78">
                  <c:v>-10138.5</c:v>
                </c:pt>
                <c:pt idx="79">
                  <c:v>-10136.5</c:v>
                </c:pt>
                <c:pt idx="80">
                  <c:v>-10114</c:v>
                </c:pt>
                <c:pt idx="81">
                  <c:v>-9778.5</c:v>
                </c:pt>
                <c:pt idx="82">
                  <c:v>-9759</c:v>
                </c:pt>
                <c:pt idx="83">
                  <c:v>-9727.5</c:v>
                </c:pt>
                <c:pt idx="84">
                  <c:v>-9725</c:v>
                </c:pt>
                <c:pt idx="85">
                  <c:v>-9422.5</c:v>
                </c:pt>
                <c:pt idx="86">
                  <c:v>-9380.5</c:v>
                </c:pt>
                <c:pt idx="87">
                  <c:v>-9352</c:v>
                </c:pt>
                <c:pt idx="88">
                  <c:v>-9352</c:v>
                </c:pt>
                <c:pt idx="89">
                  <c:v>-9352</c:v>
                </c:pt>
                <c:pt idx="90">
                  <c:v>-8742</c:v>
                </c:pt>
                <c:pt idx="91">
                  <c:v>-8720.5</c:v>
                </c:pt>
                <c:pt idx="92">
                  <c:v>-8717.5</c:v>
                </c:pt>
                <c:pt idx="93">
                  <c:v>-8655.5</c:v>
                </c:pt>
                <c:pt idx="94">
                  <c:v>-8626</c:v>
                </c:pt>
                <c:pt idx="95">
                  <c:v>-8606.5</c:v>
                </c:pt>
                <c:pt idx="96">
                  <c:v>-8582</c:v>
                </c:pt>
                <c:pt idx="97">
                  <c:v>-8249.5</c:v>
                </c:pt>
                <c:pt idx="98">
                  <c:v>-7958.5</c:v>
                </c:pt>
                <c:pt idx="99">
                  <c:v>-7957.5</c:v>
                </c:pt>
                <c:pt idx="100">
                  <c:v>-7937</c:v>
                </c:pt>
                <c:pt idx="101">
                  <c:v>-7624</c:v>
                </c:pt>
                <c:pt idx="102">
                  <c:v>-7604.5</c:v>
                </c:pt>
                <c:pt idx="103">
                  <c:v>-7540.5</c:v>
                </c:pt>
                <c:pt idx="104">
                  <c:v>-7213</c:v>
                </c:pt>
                <c:pt idx="105">
                  <c:v>-7126</c:v>
                </c:pt>
                <c:pt idx="106">
                  <c:v>-6824</c:v>
                </c:pt>
                <c:pt idx="107">
                  <c:v>-6759</c:v>
                </c:pt>
                <c:pt idx="108">
                  <c:v>-6758</c:v>
                </c:pt>
                <c:pt idx="109">
                  <c:v>-6749.5</c:v>
                </c:pt>
                <c:pt idx="110">
                  <c:v>-6736.5</c:v>
                </c:pt>
                <c:pt idx="111">
                  <c:v>-6731.5</c:v>
                </c:pt>
                <c:pt idx="112">
                  <c:v>-6490.5</c:v>
                </c:pt>
                <c:pt idx="113">
                  <c:v>-6463</c:v>
                </c:pt>
                <c:pt idx="114">
                  <c:v>-6454</c:v>
                </c:pt>
                <c:pt idx="115">
                  <c:v>-6453</c:v>
                </c:pt>
                <c:pt idx="116">
                  <c:v>-6428.5</c:v>
                </c:pt>
                <c:pt idx="117">
                  <c:v>-6395.5</c:v>
                </c:pt>
                <c:pt idx="118">
                  <c:v>-6375.5</c:v>
                </c:pt>
                <c:pt idx="119">
                  <c:v>-6033.5</c:v>
                </c:pt>
                <c:pt idx="120">
                  <c:v>-6007</c:v>
                </c:pt>
                <c:pt idx="121">
                  <c:v>-5759</c:v>
                </c:pt>
                <c:pt idx="122">
                  <c:v>-5733.5</c:v>
                </c:pt>
                <c:pt idx="123">
                  <c:v>-5708</c:v>
                </c:pt>
                <c:pt idx="124">
                  <c:v>-5708</c:v>
                </c:pt>
                <c:pt idx="125">
                  <c:v>-5634.5</c:v>
                </c:pt>
                <c:pt idx="126">
                  <c:v>-5313.5</c:v>
                </c:pt>
                <c:pt idx="127">
                  <c:v>-4860.5</c:v>
                </c:pt>
                <c:pt idx="128">
                  <c:v>-4471.5</c:v>
                </c:pt>
                <c:pt idx="129">
                  <c:v>-4238.5</c:v>
                </c:pt>
                <c:pt idx="130">
                  <c:v>-4200.5</c:v>
                </c:pt>
                <c:pt idx="131">
                  <c:v>-4170.5</c:v>
                </c:pt>
                <c:pt idx="132">
                  <c:v>-3739.5</c:v>
                </c:pt>
                <c:pt idx="133">
                  <c:v>-3739</c:v>
                </c:pt>
                <c:pt idx="134">
                  <c:v>-3525</c:v>
                </c:pt>
                <c:pt idx="135">
                  <c:v>-3462.5</c:v>
                </c:pt>
                <c:pt idx="136">
                  <c:v>-3405.5</c:v>
                </c:pt>
                <c:pt idx="137">
                  <c:v>-3400.5</c:v>
                </c:pt>
                <c:pt idx="138">
                  <c:v>-3183.5</c:v>
                </c:pt>
                <c:pt idx="139">
                  <c:v>-3135.5</c:v>
                </c:pt>
                <c:pt idx="140">
                  <c:v>-3012</c:v>
                </c:pt>
                <c:pt idx="141">
                  <c:v>-2991.5</c:v>
                </c:pt>
                <c:pt idx="142">
                  <c:v>-2685.5</c:v>
                </c:pt>
                <c:pt idx="143">
                  <c:v>-2630.5</c:v>
                </c:pt>
                <c:pt idx="144">
                  <c:v>-2569</c:v>
                </c:pt>
                <c:pt idx="145">
                  <c:v>-1644</c:v>
                </c:pt>
                <c:pt idx="146">
                  <c:v>-873.5</c:v>
                </c:pt>
                <c:pt idx="147">
                  <c:v>-858.5</c:v>
                </c:pt>
                <c:pt idx="148">
                  <c:v>-844</c:v>
                </c:pt>
                <c:pt idx="149">
                  <c:v>-525</c:v>
                </c:pt>
                <c:pt idx="150">
                  <c:v>-472</c:v>
                </c:pt>
                <c:pt idx="151">
                  <c:v>-471.5</c:v>
                </c:pt>
                <c:pt idx="152">
                  <c:v>-357.5</c:v>
                </c:pt>
                <c:pt idx="153">
                  <c:v>-354.5</c:v>
                </c:pt>
                <c:pt idx="154">
                  <c:v>-116.5</c:v>
                </c:pt>
                <c:pt idx="155">
                  <c:v>-47.5</c:v>
                </c:pt>
                <c:pt idx="156">
                  <c:v>-0.5</c:v>
                </c:pt>
                <c:pt idx="157">
                  <c:v>-3012</c:v>
                </c:pt>
                <c:pt idx="158">
                  <c:v>424</c:v>
                </c:pt>
                <c:pt idx="159">
                  <c:v>1002.5</c:v>
                </c:pt>
                <c:pt idx="160">
                  <c:v>1850</c:v>
                </c:pt>
                <c:pt idx="161">
                  <c:v>1877.5</c:v>
                </c:pt>
                <c:pt idx="162">
                  <c:v>2249</c:v>
                </c:pt>
                <c:pt idx="163">
                  <c:v>3692.5</c:v>
                </c:pt>
                <c:pt idx="164">
                  <c:v>3693.5</c:v>
                </c:pt>
                <c:pt idx="165">
                  <c:v>4118</c:v>
                </c:pt>
                <c:pt idx="166">
                  <c:v>4393.5</c:v>
                </c:pt>
                <c:pt idx="167">
                  <c:v>4394.5</c:v>
                </c:pt>
                <c:pt idx="168">
                  <c:v>4395.5</c:v>
                </c:pt>
                <c:pt idx="169">
                  <c:v>14585</c:v>
                </c:pt>
                <c:pt idx="170">
                  <c:v>14899</c:v>
                </c:pt>
                <c:pt idx="171">
                  <c:v>15971</c:v>
                </c:pt>
                <c:pt idx="172">
                  <c:v>16415</c:v>
                </c:pt>
                <c:pt idx="173">
                  <c:v>16434.5</c:v>
                </c:pt>
                <c:pt idx="174">
                  <c:v>16712</c:v>
                </c:pt>
                <c:pt idx="175">
                  <c:v>17548.5</c:v>
                </c:pt>
                <c:pt idx="176">
                  <c:v>17550.5</c:v>
                </c:pt>
                <c:pt idx="177">
                  <c:v>17550.5</c:v>
                </c:pt>
                <c:pt idx="178">
                  <c:v>17551.5</c:v>
                </c:pt>
                <c:pt idx="179">
                  <c:v>17551.5</c:v>
                </c:pt>
                <c:pt idx="180">
                  <c:v>17552.5</c:v>
                </c:pt>
                <c:pt idx="181">
                  <c:v>17880</c:v>
                </c:pt>
                <c:pt idx="182">
                  <c:v>17885</c:v>
                </c:pt>
                <c:pt idx="183">
                  <c:v>17952.5</c:v>
                </c:pt>
                <c:pt idx="184">
                  <c:v>18284</c:v>
                </c:pt>
                <c:pt idx="185">
                  <c:v>19350</c:v>
                </c:pt>
                <c:pt idx="186">
                  <c:v>19758.5</c:v>
                </c:pt>
                <c:pt idx="187">
                  <c:v>19763.5</c:v>
                </c:pt>
                <c:pt idx="188">
                  <c:v>20107</c:v>
                </c:pt>
                <c:pt idx="189">
                  <c:v>20389.5</c:v>
                </c:pt>
                <c:pt idx="190">
                  <c:v>21188</c:v>
                </c:pt>
                <c:pt idx="191">
                  <c:v>21272</c:v>
                </c:pt>
                <c:pt idx="192">
                  <c:v>21580</c:v>
                </c:pt>
                <c:pt idx="193">
                  <c:v>21620</c:v>
                </c:pt>
                <c:pt idx="194">
                  <c:v>21627</c:v>
                </c:pt>
                <c:pt idx="195">
                  <c:v>21634.5</c:v>
                </c:pt>
                <c:pt idx="196">
                  <c:v>21994</c:v>
                </c:pt>
                <c:pt idx="197">
                  <c:v>23422.5</c:v>
                </c:pt>
                <c:pt idx="198">
                  <c:v>23863</c:v>
                </c:pt>
                <c:pt idx="199">
                  <c:v>24199.5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169">
                  <c:v>-0.18411000000924105</c:v>
                </c:pt>
                <c:pt idx="170">
                  <c:v>-0.16683400000329129</c:v>
                </c:pt>
                <c:pt idx="180">
                  <c:v>-0.23021500000322703</c:v>
                </c:pt>
                <c:pt idx="181">
                  <c:v>-0.1940800000083982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8E-40B0-A55B-0872A00BBBA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-19476</c:v>
                </c:pt>
                <c:pt idx="1">
                  <c:v>-19171</c:v>
                </c:pt>
                <c:pt idx="2">
                  <c:v>-19152.5</c:v>
                </c:pt>
                <c:pt idx="3">
                  <c:v>-19151.5</c:v>
                </c:pt>
                <c:pt idx="4">
                  <c:v>-18789.5</c:v>
                </c:pt>
                <c:pt idx="5">
                  <c:v>-18743.5</c:v>
                </c:pt>
                <c:pt idx="6">
                  <c:v>-18742.5</c:v>
                </c:pt>
                <c:pt idx="7">
                  <c:v>-18687.5</c:v>
                </c:pt>
                <c:pt idx="8">
                  <c:v>-18673</c:v>
                </c:pt>
                <c:pt idx="9">
                  <c:v>-18393.5</c:v>
                </c:pt>
                <c:pt idx="10">
                  <c:v>-18363</c:v>
                </c:pt>
                <c:pt idx="11">
                  <c:v>-18078.5</c:v>
                </c:pt>
                <c:pt idx="12">
                  <c:v>-18057</c:v>
                </c:pt>
                <c:pt idx="13">
                  <c:v>-18056</c:v>
                </c:pt>
                <c:pt idx="14">
                  <c:v>-18031.5</c:v>
                </c:pt>
                <c:pt idx="15">
                  <c:v>-17963</c:v>
                </c:pt>
                <c:pt idx="16">
                  <c:v>-17944.5</c:v>
                </c:pt>
                <c:pt idx="17">
                  <c:v>-17668.5</c:v>
                </c:pt>
                <c:pt idx="18">
                  <c:v>-17657</c:v>
                </c:pt>
                <c:pt idx="19">
                  <c:v>-17627.5</c:v>
                </c:pt>
                <c:pt idx="20">
                  <c:v>-17606</c:v>
                </c:pt>
                <c:pt idx="21">
                  <c:v>-17578.5</c:v>
                </c:pt>
                <c:pt idx="22">
                  <c:v>-17324.5</c:v>
                </c:pt>
                <c:pt idx="23">
                  <c:v>-17301</c:v>
                </c:pt>
                <c:pt idx="24">
                  <c:v>-17300</c:v>
                </c:pt>
                <c:pt idx="25">
                  <c:v>-17299</c:v>
                </c:pt>
                <c:pt idx="26">
                  <c:v>-17273.5</c:v>
                </c:pt>
                <c:pt idx="27">
                  <c:v>-17179.5</c:v>
                </c:pt>
                <c:pt idx="28">
                  <c:v>-16988</c:v>
                </c:pt>
                <c:pt idx="29">
                  <c:v>-16969.5</c:v>
                </c:pt>
                <c:pt idx="30">
                  <c:v>-16962.5</c:v>
                </c:pt>
                <c:pt idx="31">
                  <c:v>-16945</c:v>
                </c:pt>
                <c:pt idx="32">
                  <c:v>-16871.5</c:v>
                </c:pt>
                <c:pt idx="33">
                  <c:v>-16845</c:v>
                </c:pt>
                <c:pt idx="34">
                  <c:v>-16823.5</c:v>
                </c:pt>
                <c:pt idx="35">
                  <c:v>-16586</c:v>
                </c:pt>
                <c:pt idx="36">
                  <c:v>-16159.5</c:v>
                </c:pt>
                <c:pt idx="37">
                  <c:v>-16087</c:v>
                </c:pt>
                <c:pt idx="38">
                  <c:v>-16086</c:v>
                </c:pt>
                <c:pt idx="39">
                  <c:v>-16061.5</c:v>
                </c:pt>
                <c:pt idx="40">
                  <c:v>-16040</c:v>
                </c:pt>
                <c:pt idx="41">
                  <c:v>-15853.5</c:v>
                </c:pt>
                <c:pt idx="42">
                  <c:v>-15759.5</c:v>
                </c:pt>
                <c:pt idx="43">
                  <c:v>-15679</c:v>
                </c:pt>
                <c:pt idx="44">
                  <c:v>-15661.5</c:v>
                </c:pt>
                <c:pt idx="45">
                  <c:v>-15453.5</c:v>
                </c:pt>
                <c:pt idx="46">
                  <c:v>-15446.5</c:v>
                </c:pt>
                <c:pt idx="47">
                  <c:v>-15332</c:v>
                </c:pt>
                <c:pt idx="48">
                  <c:v>-15070</c:v>
                </c:pt>
                <c:pt idx="49">
                  <c:v>-14643.5</c:v>
                </c:pt>
                <c:pt idx="50">
                  <c:v>-14334.5</c:v>
                </c:pt>
                <c:pt idx="51">
                  <c:v>-14288.5</c:v>
                </c:pt>
                <c:pt idx="52">
                  <c:v>-13861</c:v>
                </c:pt>
                <c:pt idx="53">
                  <c:v>-13855</c:v>
                </c:pt>
                <c:pt idx="54">
                  <c:v>-13810</c:v>
                </c:pt>
                <c:pt idx="55">
                  <c:v>-13552</c:v>
                </c:pt>
                <c:pt idx="56">
                  <c:v>-13549</c:v>
                </c:pt>
                <c:pt idx="57">
                  <c:v>-13460</c:v>
                </c:pt>
                <c:pt idx="58">
                  <c:v>-13406</c:v>
                </c:pt>
                <c:pt idx="59">
                  <c:v>-13102</c:v>
                </c:pt>
                <c:pt idx="60">
                  <c:v>-12720.5</c:v>
                </c:pt>
                <c:pt idx="61">
                  <c:v>-12265.5</c:v>
                </c:pt>
                <c:pt idx="62">
                  <c:v>-11956.5</c:v>
                </c:pt>
                <c:pt idx="63">
                  <c:v>-11891</c:v>
                </c:pt>
                <c:pt idx="64">
                  <c:v>-11659.5</c:v>
                </c:pt>
                <c:pt idx="65">
                  <c:v>-11599.5</c:v>
                </c:pt>
                <c:pt idx="66">
                  <c:v>-11584</c:v>
                </c:pt>
                <c:pt idx="67">
                  <c:v>-11271</c:v>
                </c:pt>
                <c:pt idx="68">
                  <c:v>-11174</c:v>
                </c:pt>
                <c:pt idx="69">
                  <c:v>-10920</c:v>
                </c:pt>
                <c:pt idx="70">
                  <c:v>-10592.5</c:v>
                </c:pt>
                <c:pt idx="71">
                  <c:v>-10591.5</c:v>
                </c:pt>
                <c:pt idx="72">
                  <c:v>-10586.5</c:v>
                </c:pt>
                <c:pt idx="73">
                  <c:v>-10395.5</c:v>
                </c:pt>
                <c:pt idx="74">
                  <c:v>-10258</c:v>
                </c:pt>
                <c:pt idx="75">
                  <c:v>-10234.5</c:v>
                </c:pt>
                <c:pt idx="76">
                  <c:v>-10165</c:v>
                </c:pt>
                <c:pt idx="77">
                  <c:v>-10162</c:v>
                </c:pt>
                <c:pt idx="78">
                  <c:v>-10138.5</c:v>
                </c:pt>
                <c:pt idx="79">
                  <c:v>-10136.5</c:v>
                </c:pt>
                <c:pt idx="80">
                  <c:v>-10114</c:v>
                </c:pt>
                <c:pt idx="81">
                  <c:v>-9778.5</c:v>
                </c:pt>
                <c:pt idx="82">
                  <c:v>-9759</c:v>
                </c:pt>
                <c:pt idx="83">
                  <c:v>-9727.5</c:v>
                </c:pt>
                <c:pt idx="84">
                  <c:v>-9725</c:v>
                </c:pt>
                <c:pt idx="85">
                  <c:v>-9422.5</c:v>
                </c:pt>
                <c:pt idx="86">
                  <c:v>-9380.5</c:v>
                </c:pt>
                <c:pt idx="87">
                  <c:v>-9352</c:v>
                </c:pt>
                <c:pt idx="88">
                  <c:v>-9352</c:v>
                </c:pt>
                <c:pt idx="89">
                  <c:v>-9352</c:v>
                </c:pt>
                <c:pt idx="90">
                  <c:v>-8742</c:v>
                </c:pt>
                <c:pt idx="91">
                  <c:v>-8720.5</c:v>
                </c:pt>
                <c:pt idx="92">
                  <c:v>-8717.5</c:v>
                </c:pt>
                <c:pt idx="93">
                  <c:v>-8655.5</c:v>
                </c:pt>
                <c:pt idx="94">
                  <c:v>-8626</c:v>
                </c:pt>
                <c:pt idx="95">
                  <c:v>-8606.5</c:v>
                </c:pt>
                <c:pt idx="96">
                  <c:v>-8582</c:v>
                </c:pt>
                <c:pt idx="97">
                  <c:v>-8249.5</c:v>
                </c:pt>
                <c:pt idx="98">
                  <c:v>-7958.5</c:v>
                </c:pt>
                <c:pt idx="99">
                  <c:v>-7957.5</c:v>
                </c:pt>
                <c:pt idx="100">
                  <c:v>-7937</c:v>
                </c:pt>
                <c:pt idx="101">
                  <c:v>-7624</c:v>
                </c:pt>
                <c:pt idx="102">
                  <c:v>-7604.5</c:v>
                </c:pt>
                <c:pt idx="103">
                  <c:v>-7540.5</c:v>
                </c:pt>
                <c:pt idx="104">
                  <c:v>-7213</c:v>
                </c:pt>
                <c:pt idx="105">
                  <c:v>-7126</c:v>
                </c:pt>
                <c:pt idx="106">
                  <c:v>-6824</c:v>
                </c:pt>
                <c:pt idx="107">
                  <c:v>-6759</c:v>
                </c:pt>
                <c:pt idx="108">
                  <c:v>-6758</c:v>
                </c:pt>
                <c:pt idx="109">
                  <c:v>-6749.5</c:v>
                </c:pt>
                <c:pt idx="110">
                  <c:v>-6736.5</c:v>
                </c:pt>
                <c:pt idx="111">
                  <c:v>-6731.5</c:v>
                </c:pt>
                <c:pt idx="112">
                  <c:v>-6490.5</c:v>
                </c:pt>
                <c:pt idx="113">
                  <c:v>-6463</c:v>
                </c:pt>
                <c:pt idx="114">
                  <c:v>-6454</c:v>
                </c:pt>
                <c:pt idx="115">
                  <c:v>-6453</c:v>
                </c:pt>
                <c:pt idx="116">
                  <c:v>-6428.5</c:v>
                </c:pt>
                <c:pt idx="117">
                  <c:v>-6395.5</c:v>
                </c:pt>
                <c:pt idx="118">
                  <c:v>-6375.5</c:v>
                </c:pt>
                <c:pt idx="119">
                  <c:v>-6033.5</c:v>
                </c:pt>
                <c:pt idx="120">
                  <c:v>-6007</c:v>
                </c:pt>
                <c:pt idx="121">
                  <c:v>-5759</c:v>
                </c:pt>
                <c:pt idx="122">
                  <c:v>-5733.5</c:v>
                </c:pt>
                <c:pt idx="123">
                  <c:v>-5708</c:v>
                </c:pt>
                <c:pt idx="124">
                  <c:v>-5708</c:v>
                </c:pt>
                <c:pt idx="125">
                  <c:v>-5634.5</c:v>
                </c:pt>
                <c:pt idx="126">
                  <c:v>-5313.5</c:v>
                </c:pt>
                <c:pt idx="127">
                  <c:v>-4860.5</c:v>
                </c:pt>
                <c:pt idx="128">
                  <c:v>-4471.5</c:v>
                </c:pt>
                <c:pt idx="129">
                  <c:v>-4238.5</c:v>
                </c:pt>
                <c:pt idx="130">
                  <c:v>-4200.5</c:v>
                </c:pt>
                <c:pt idx="131">
                  <c:v>-4170.5</c:v>
                </c:pt>
                <c:pt idx="132">
                  <c:v>-3739.5</c:v>
                </c:pt>
                <c:pt idx="133">
                  <c:v>-3739</c:v>
                </c:pt>
                <c:pt idx="134">
                  <c:v>-3525</c:v>
                </c:pt>
                <c:pt idx="135">
                  <c:v>-3462.5</c:v>
                </c:pt>
                <c:pt idx="136">
                  <c:v>-3405.5</c:v>
                </c:pt>
                <c:pt idx="137">
                  <c:v>-3400.5</c:v>
                </c:pt>
                <c:pt idx="138">
                  <c:v>-3183.5</c:v>
                </c:pt>
                <c:pt idx="139">
                  <c:v>-3135.5</c:v>
                </c:pt>
                <c:pt idx="140">
                  <c:v>-3012</c:v>
                </c:pt>
                <c:pt idx="141">
                  <c:v>-2991.5</c:v>
                </c:pt>
                <c:pt idx="142">
                  <c:v>-2685.5</c:v>
                </c:pt>
                <c:pt idx="143">
                  <c:v>-2630.5</c:v>
                </c:pt>
                <c:pt idx="144">
                  <c:v>-2569</c:v>
                </c:pt>
                <c:pt idx="145">
                  <c:v>-1644</c:v>
                </c:pt>
                <c:pt idx="146">
                  <c:v>-873.5</c:v>
                </c:pt>
                <c:pt idx="147">
                  <c:v>-858.5</c:v>
                </c:pt>
                <c:pt idx="148">
                  <c:v>-844</c:v>
                </c:pt>
                <c:pt idx="149">
                  <c:v>-525</c:v>
                </c:pt>
                <c:pt idx="150">
                  <c:v>-472</c:v>
                </c:pt>
                <c:pt idx="151">
                  <c:v>-471.5</c:v>
                </c:pt>
                <c:pt idx="152">
                  <c:v>-357.5</c:v>
                </c:pt>
                <c:pt idx="153">
                  <c:v>-354.5</c:v>
                </c:pt>
                <c:pt idx="154">
                  <c:v>-116.5</c:v>
                </c:pt>
                <c:pt idx="155">
                  <c:v>-47.5</c:v>
                </c:pt>
                <c:pt idx="156">
                  <c:v>-0.5</c:v>
                </c:pt>
                <c:pt idx="157">
                  <c:v>-3012</c:v>
                </c:pt>
                <c:pt idx="158">
                  <c:v>424</c:v>
                </c:pt>
                <c:pt idx="159">
                  <c:v>1002.5</c:v>
                </c:pt>
                <c:pt idx="160">
                  <c:v>1850</c:v>
                </c:pt>
                <c:pt idx="161">
                  <c:v>1877.5</c:v>
                </c:pt>
                <c:pt idx="162">
                  <c:v>2249</c:v>
                </c:pt>
                <c:pt idx="163">
                  <c:v>3692.5</c:v>
                </c:pt>
                <c:pt idx="164">
                  <c:v>3693.5</c:v>
                </c:pt>
                <c:pt idx="165">
                  <c:v>4118</c:v>
                </c:pt>
                <c:pt idx="166">
                  <c:v>4393.5</c:v>
                </c:pt>
                <c:pt idx="167">
                  <c:v>4394.5</c:v>
                </c:pt>
                <c:pt idx="168">
                  <c:v>4395.5</c:v>
                </c:pt>
                <c:pt idx="169">
                  <c:v>14585</c:v>
                </c:pt>
                <c:pt idx="170">
                  <c:v>14899</c:v>
                </c:pt>
                <c:pt idx="171">
                  <c:v>15971</c:v>
                </c:pt>
                <c:pt idx="172">
                  <c:v>16415</c:v>
                </c:pt>
                <c:pt idx="173">
                  <c:v>16434.5</c:v>
                </c:pt>
                <c:pt idx="174">
                  <c:v>16712</c:v>
                </c:pt>
                <c:pt idx="175">
                  <c:v>17548.5</c:v>
                </c:pt>
                <c:pt idx="176">
                  <c:v>17550.5</c:v>
                </c:pt>
                <c:pt idx="177">
                  <c:v>17550.5</c:v>
                </c:pt>
                <c:pt idx="178">
                  <c:v>17551.5</c:v>
                </c:pt>
                <c:pt idx="179">
                  <c:v>17551.5</c:v>
                </c:pt>
                <c:pt idx="180">
                  <c:v>17552.5</c:v>
                </c:pt>
                <c:pt idx="181">
                  <c:v>17880</c:v>
                </c:pt>
                <c:pt idx="182">
                  <c:v>17885</c:v>
                </c:pt>
                <c:pt idx="183">
                  <c:v>17952.5</c:v>
                </c:pt>
                <c:pt idx="184">
                  <c:v>18284</c:v>
                </c:pt>
                <c:pt idx="185">
                  <c:v>19350</c:v>
                </c:pt>
                <c:pt idx="186">
                  <c:v>19758.5</c:v>
                </c:pt>
                <c:pt idx="187">
                  <c:v>19763.5</c:v>
                </c:pt>
                <c:pt idx="188">
                  <c:v>20107</c:v>
                </c:pt>
                <c:pt idx="189">
                  <c:v>20389.5</c:v>
                </c:pt>
                <c:pt idx="190">
                  <c:v>21188</c:v>
                </c:pt>
                <c:pt idx="191">
                  <c:v>21272</c:v>
                </c:pt>
                <c:pt idx="192">
                  <c:v>21580</c:v>
                </c:pt>
                <c:pt idx="193">
                  <c:v>21620</c:v>
                </c:pt>
                <c:pt idx="194">
                  <c:v>21627</c:v>
                </c:pt>
                <c:pt idx="195">
                  <c:v>21634.5</c:v>
                </c:pt>
                <c:pt idx="196">
                  <c:v>21994</c:v>
                </c:pt>
                <c:pt idx="197">
                  <c:v>23422.5</c:v>
                </c:pt>
                <c:pt idx="198">
                  <c:v>23863</c:v>
                </c:pt>
                <c:pt idx="199">
                  <c:v>24199.5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182">
                  <c:v>-0.20971000000281492</c:v>
                </c:pt>
                <c:pt idx="185">
                  <c:v>-0.22740000000339933</c:v>
                </c:pt>
                <c:pt idx="188">
                  <c:v>-0.23286200000438839</c:v>
                </c:pt>
                <c:pt idx="189">
                  <c:v>-0.23745700000290526</c:v>
                </c:pt>
                <c:pt idx="191">
                  <c:v>-0.24575200000981567</c:v>
                </c:pt>
                <c:pt idx="193">
                  <c:v>-0.24932000000262633</c:v>
                </c:pt>
                <c:pt idx="194">
                  <c:v>-0.25048200000310317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8E-40B0-A55B-0872A00BBBA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-19476</c:v>
                </c:pt>
                <c:pt idx="1">
                  <c:v>-19171</c:v>
                </c:pt>
                <c:pt idx="2">
                  <c:v>-19152.5</c:v>
                </c:pt>
                <c:pt idx="3">
                  <c:v>-19151.5</c:v>
                </c:pt>
                <c:pt idx="4">
                  <c:v>-18789.5</c:v>
                </c:pt>
                <c:pt idx="5">
                  <c:v>-18743.5</c:v>
                </c:pt>
                <c:pt idx="6">
                  <c:v>-18742.5</c:v>
                </c:pt>
                <c:pt idx="7">
                  <c:v>-18687.5</c:v>
                </c:pt>
                <c:pt idx="8">
                  <c:v>-18673</c:v>
                </c:pt>
                <c:pt idx="9">
                  <c:v>-18393.5</c:v>
                </c:pt>
                <c:pt idx="10">
                  <c:v>-18363</c:v>
                </c:pt>
                <c:pt idx="11">
                  <c:v>-18078.5</c:v>
                </c:pt>
                <c:pt idx="12">
                  <c:v>-18057</c:v>
                </c:pt>
                <c:pt idx="13">
                  <c:v>-18056</c:v>
                </c:pt>
                <c:pt idx="14">
                  <c:v>-18031.5</c:v>
                </c:pt>
                <c:pt idx="15">
                  <c:v>-17963</c:v>
                </c:pt>
                <c:pt idx="16">
                  <c:v>-17944.5</c:v>
                </c:pt>
                <c:pt idx="17">
                  <c:v>-17668.5</c:v>
                </c:pt>
                <c:pt idx="18">
                  <c:v>-17657</c:v>
                </c:pt>
                <c:pt idx="19">
                  <c:v>-17627.5</c:v>
                </c:pt>
                <c:pt idx="20">
                  <c:v>-17606</c:v>
                </c:pt>
                <c:pt idx="21">
                  <c:v>-17578.5</c:v>
                </c:pt>
                <c:pt idx="22">
                  <c:v>-17324.5</c:v>
                </c:pt>
                <c:pt idx="23">
                  <c:v>-17301</c:v>
                </c:pt>
                <c:pt idx="24">
                  <c:v>-17300</c:v>
                </c:pt>
                <c:pt idx="25">
                  <c:v>-17299</c:v>
                </c:pt>
                <c:pt idx="26">
                  <c:v>-17273.5</c:v>
                </c:pt>
                <c:pt idx="27">
                  <c:v>-17179.5</c:v>
                </c:pt>
                <c:pt idx="28">
                  <c:v>-16988</c:v>
                </c:pt>
                <c:pt idx="29">
                  <c:v>-16969.5</c:v>
                </c:pt>
                <c:pt idx="30">
                  <c:v>-16962.5</c:v>
                </c:pt>
                <c:pt idx="31">
                  <c:v>-16945</c:v>
                </c:pt>
                <c:pt idx="32">
                  <c:v>-16871.5</c:v>
                </c:pt>
                <c:pt idx="33">
                  <c:v>-16845</c:v>
                </c:pt>
                <c:pt idx="34">
                  <c:v>-16823.5</c:v>
                </c:pt>
                <c:pt idx="35">
                  <c:v>-16586</c:v>
                </c:pt>
                <c:pt idx="36">
                  <c:v>-16159.5</c:v>
                </c:pt>
                <c:pt idx="37">
                  <c:v>-16087</c:v>
                </c:pt>
                <c:pt idx="38">
                  <c:v>-16086</c:v>
                </c:pt>
                <c:pt idx="39">
                  <c:v>-16061.5</c:v>
                </c:pt>
                <c:pt idx="40">
                  <c:v>-16040</c:v>
                </c:pt>
                <c:pt idx="41">
                  <c:v>-15853.5</c:v>
                </c:pt>
                <c:pt idx="42">
                  <c:v>-15759.5</c:v>
                </c:pt>
                <c:pt idx="43">
                  <c:v>-15679</c:v>
                </c:pt>
                <c:pt idx="44">
                  <c:v>-15661.5</c:v>
                </c:pt>
                <c:pt idx="45">
                  <c:v>-15453.5</c:v>
                </c:pt>
                <c:pt idx="46">
                  <c:v>-15446.5</c:v>
                </c:pt>
                <c:pt idx="47">
                  <c:v>-15332</c:v>
                </c:pt>
                <c:pt idx="48">
                  <c:v>-15070</c:v>
                </c:pt>
                <c:pt idx="49">
                  <c:v>-14643.5</c:v>
                </c:pt>
                <c:pt idx="50">
                  <c:v>-14334.5</c:v>
                </c:pt>
                <c:pt idx="51">
                  <c:v>-14288.5</c:v>
                </c:pt>
                <c:pt idx="52">
                  <c:v>-13861</c:v>
                </c:pt>
                <c:pt idx="53">
                  <c:v>-13855</c:v>
                </c:pt>
                <c:pt idx="54">
                  <c:v>-13810</c:v>
                </c:pt>
                <c:pt idx="55">
                  <c:v>-13552</c:v>
                </c:pt>
                <c:pt idx="56">
                  <c:v>-13549</c:v>
                </c:pt>
                <c:pt idx="57">
                  <c:v>-13460</c:v>
                </c:pt>
                <c:pt idx="58">
                  <c:v>-13406</c:v>
                </c:pt>
                <c:pt idx="59">
                  <c:v>-13102</c:v>
                </c:pt>
                <c:pt idx="60">
                  <c:v>-12720.5</c:v>
                </c:pt>
                <c:pt idx="61">
                  <c:v>-12265.5</c:v>
                </c:pt>
                <c:pt idx="62">
                  <c:v>-11956.5</c:v>
                </c:pt>
                <c:pt idx="63">
                  <c:v>-11891</c:v>
                </c:pt>
                <c:pt idx="64">
                  <c:v>-11659.5</c:v>
                </c:pt>
                <c:pt idx="65">
                  <c:v>-11599.5</c:v>
                </c:pt>
                <c:pt idx="66">
                  <c:v>-11584</c:v>
                </c:pt>
                <c:pt idx="67">
                  <c:v>-11271</c:v>
                </c:pt>
                <c:pt idx="68">
                  <c:v>-11174</c:v>
                </c:pt>
                <c:pt idx="69">
                  <c:v>-10920</c:v>
                </c:pt>
                <c:pt idx="70">
                  <c:v>-10592.5</c:v>
                </c:pt>
                <c:pt idx="71">
                  <c:v>-10591.5</c:v>
                </c:pt>
                <c:pt idx="72">
                  <c:v>-10586.5</c:v>
                </c:pt>
                <c:pt idx="73">
                  <c:v>-10395.5</c:v>
                </c:pt>
                <c:pt idx="74">
                  <c:v>-10258</c:v>
                </c:pt>
                <c:pt idx="75">
                  <c:v>-10234.5</c:v>
                </c:pt>
                <c:pt idx="76">
                  <c:v>-10165</c:v>
                </c:pt>
                <c:pt idx="77">
                  <c:v>-10162</c:v>
                </c:pt>
                <c:pt idx="78">
                  <c:v>-10138.5</c:v>
                </c:pt>
                <c:pt idx="79">
                  <c:v>-10136.5</c:v>
                </c:pt>
                <c:pt idx="80">
                  <c:v>-10114</c:v>
                </c:pt>
                <c:pt idx="81">
                  <c:v>-9778.5</c:v>
                </c:pt>
                <c:pt idx="82">
                  <c:v>-9759</c:v>
                </c:pt>
                <c:pt idx="83">
                  <c:v>-9727.5</c:v>
                </c:pt>
                <c:pt idx="84">
                  <c:v>-9725</c:v>
                </c:pt>
                <c:pt idx="85">
                  <c:v>-9422.5</c:v>
                </c:pt>
                <c:pt idx="86">
                  <c:v>-9380.5</c:v>
                </c:pt>
                <c:pt idx="87">
                  <c:v>-9352</c:v>
                </c:pt>
                <c:pt idx="88">
                  <c:v>-9352</c:v>
                </c:pt>
                <c:pt idx="89">
                  <c:v>-9352</c:v>
                </c:pt>
                <c:pt idx="90">
                  <c:v>-8742</c:v>
                </c:pt>
                <c:pt idx="91">
                  <c:v>-8720.5</c:v>
                </c:pt>
                <c:pt idx="92">
                  <c:v>-8717.5</c:v>
                </c:pt>
                <c:pt idx="93">
                  <c:v>-8655.5</c:v>
                </c:pt>
                <c:pt idx="94">
                  <c:v>-8626</c:v>
                </c:pt>
                <c:pt idx="95">
                  <c:v>-8606.5</c:v>
                </c:pt>
                <c:pt idx="96">
                  <c:v>-8582</c:v>
                </c:pt>
                <c:pt idx="97">
                  <c:v>-8249.5</c:v>
                </c:pt>
                <c:pt idx="98">
                  <c:v>-7958.5</c:v>
                </c:pt>
                <c:pt idx="99">
                  <c:v>-7957.5</c:v>
                </c:pt>
                <c:pt idx="100">
                  <c:v>-7937</c:v>
                </c:pt>
                <c:pt idx="101">
                  <c:v>-7624</c:v>
                </c:pt>
                <c:pt idx="102">
                  <c:v>-7604.5</c:v>
                </c:pt>
                <c:pt idx="103">
                  <c:v>-7540.5</c:v>
                </c:pt>
                <c:pt idx="104">
                  <c:v>-7213</c:v>
                </c:pt>
                <c:pt idx="105">
                  <c:v>-7126</c:v>
                </c:pt>
                <c:pt idx="106">
                  <c:v>-6824</c:v>
                </c:pt>
                <c:pt idx="107">
                  <c:v>-6759</c:v>
                </c:pt>
                <c:pt idx="108">
                  <c:v>-6758</c:v>
                </c:pt>
                <c:pt idx="109">
                  <c:v>-6749.5</c:v>
                </c:pt>
                <c:pt idx="110">
                  <c:v>-6736.5</c:v>
                </c:pt>
                <c:pt idx="111">
                  <c:v>-6731.5</c:v>
                </c:pt>
                <c:pt idx="112">
                  <c:v>-6490.5</c:v>
                </c:pt>
                <c:pt idx="113">
                  <c:v>-6463</c:v>
                </c:pt>
                <c:pt idx="114">
                  <c:v>-6454</c:v>
                </c:pt>
                <c:pt idx="115">
                  <c:v>-6453</c:v>
                </c:pt>
                <c:pt idx="116">
                  <c:v>-6428.5</c:v>
                </c:pt>
                <c:pt idx="117">
                  <c:v>-6395.5</c:v>
                </c:pt>
                <c:pt idx="118">
                  <c:v>-6375.5</c:v>
                </c:pt>
                <c:pt idx="119">
                  <c:v>-6033.5</c:v>
                </c:pt>
                <c:pt idx="120">
                  <c:v>-6007</c:v>
                </c:pt>
                <c:pt idx="121">
                  <c:v>-5759</c:v>
                </c:pt>
                <c:pt idx="122">
                  <c:v>-5733.5</c:v>
                </c:pt>
                <c:pt idx="123">
                  <c:v>-5708</c:v>
                </c:pt>
                <c:pt idx="124">
                  <c:v>-5708</c:v>
                </c:pt>
                <c:pt idx="125">
                  <c:v>-5634.5</c:v>
                </c:pt>
                <c:pt idx="126">
                  <c:v>-5313.5</c:v>
                </c:pt>
                <c:pt idx="127">
                  <c:v>-4860.5</c:v>
                </c:pt>
                <c:pt idx="128">
                  <c:v>-4471.5</c:v>
                </c:pt>
                <c:pt idx="129">
                  <c:v>-4238.5</c:v>
                </c:pt>
                <c:pt idx="130">
                  <c:v>-4200.5</c:v>
                </c:pt>
                <c:pt idx="131">
                  <c:v>-4170.5</c:v>
                </c:pt>
                <c:pt idx="132">
                  <c:v>-3739.5</c:v>
                </c:pt>
                <c:pt idx="133">
                  <c:v>-3739</c:v>
                </c:pt>
                <c:pt idx="134">
                  <c:v>-3525</c:v>
                </c:pt>
                <c:pt idx="135">
                  <c:v>-3462.5</c:v>
                </c:pt>
                <c:pt idx="136">
                  <c:v>-3405.5</c:v>
                </c:pt>
                <c:pt idx="137">
                  <c:v>-3400.5</c:v>
                </c:pt>
                <c:pt idx="138">
                  <c:v>-3183.5</c:v>
                </c:pt>
                <c:pt idx="139">
                  <c:v>-3135.5</c:v>
                </c:pt>
                <c:pt idx="140">
                  <c:v>-3012</c:v>
                </c:pt>
                <c:pt idx="141">
                  <c:v>-2991.5</c:v>
                </c:pt>
                <c:pt idx="142">
                  <c:v>-2685.5</c:v>
                </c:pt>
                <c:pt idx="143">
                  <c:v>-2630.5</c:v>
                </c:pt>
                <c:pt idx="144">
                  <c:v>-2569</c:v>
                </c:pt>
                <c:pt idx="145">
                  <c:v>-1644</c:v>
                </c:pt>
                <c:pt idx="146">
                  <c:v>-873.5</c:v>
                </c:pt>
                <c:pt idx="147">
                  <c:v>-858.5</c:v>
                </c:pt>
                <c:pt idx="148">
                  <c:v>-844</c:v>
                </c:pt>
                <c:pt idx="149">
                  <c:v>-525</c:v>
                </c:pt>
                <c:pt idx="150">
                  <c:v>-472</c:v>
                </c:pt>
                <c:pt idx="151">
                  <c:v>-471.5</c:v>
                </c:pt>
                <c:pt idx="152">
                  <c:v>-357.5</c:v>
                </c:pt>
                <c:pt idx="153">
                  <c:v>-354.5</c:v>
                </c:pt>
                <c:pt idx="154">
                  <c:v>-116.5</c:v>
                </c:pt>
                <c:pt idx="155">
                  <c:v>-47.5</c:v>
                </c:pt>
                <c:pt idx="156">
                  <c:v>-0.5</c:v>
                </c:pt>
                <c:pt idx="157">
                  <c:v>-3012</c:v>
                </c:pt>
                <c:pt idx="158">
                  <c:v>424</c:v>
                </c:pt>
                <c:pt idx="159">
                  <c:v>1002.5</c:v>
                </c:pt>
                <c:pt idx="160">
                  <c:v>1850</c:v>
                </c:pt>
                <c:pt idx="161">
                  <c:v>1877.5</c:v>
                </c:pt>
                <c:pt idx="162">
                  <c:v>2249</c:v>
                </c:pt>
                <c:pt idx="163">
                  <c:v>3692.5</c:v>
                </c:pt>
                <c:pt idx="164">
                  <c:v>3693.5</c:v>
                </c:pt>
                <c:pt idx="165">
                  <c:v>4118</c:v>
                </c:pt>
                <c:pt idx="166">
                  <c:v>4393.5</c:v>
                </c:pt>
                <c:pt idx="167">
                  <c:v>4394.5</c:v>
                </c:pt>
                <c:pt idx="168">
                  <c:v>4395.5</c:v>
                </c:pt>
                <c:pt idx="169">
                  <c:v>14585</c:v>
                </c:pt>
                <c:pt idx="170">
                  <c:v>14899</c:v>
                </c:pt>
                <c:pt idx="171">
                  <c:v>15971</c:v>
                </c:pt>
                <c:pt idx="172">
                  <c:v>16415</c:v>
                </c:pt>
                <c:pt idx="173">
                  <c:v>16434.5</c:v>
                </c:pt>
                <c:pt idx="174">
                  <c:v>16712</c:v>
                </c:pt>
                <c:pt idx="175">
                  <c:v>17548.5</c:v>
                </c:pt>
                <c:pt idx="176">
                  <c:v>17550.5</c:v>
                </c:pt>
                <c:pt idx="177">
                  <c:v>17550.5</c:v>
                </c:pt>
                <c:pt idx="178">
                  <c:v>17551.5</c:v>
                </c:pt>
                <c:pt idx="179">
                  <c:v>17551.5</c:v>
                </c:pt>
                <c:pt idx="180">
                  <c:v>17552.5</c:v>
                </c:pt>
                <c:pt idx="181">
                  <c:v>17880</c:v>
                </c:pt>
                <c:pt idx="182">
                  <c:v>17885</c:v>
                </c:pt>
                <c:pt idx="183">
                  <c:v>17952.5</c:v>
                </c:pt>
                <c:pt idx="184">
                  <c:v>18284</c:v>
                </c:pt>
                <c:pt idx="185">
                  <c:v>19350</c:v>
                </c:pt>
                <c:pt idx="186">
                  <c:v>19758.5</c:v>
                </c:pt>
                <c:pt idx="187">
                  <c:v>19763.5</c:v>
                </c:pt>
                <c:pt idx="188">
                  <c:v>20107</c:v>
                </c:pt>
                <c:pt idx="189">
                  <c:v>20389.5</c:v>
                </c:pt>
                <c:pt idx="190">
                  <c:v>21188</c:v>
                </c:pt>
                <c:pt idx="191">
                  <c:v>21272</c:v>
                </c:pt>
                <c:pt idx="192">
                  <c:v>21580</c:v>
                </c:pt>
                <c:pt idx="193">
                  <c:v>21620</c:v>
                </c:pt>
                <c:pt idx="194">
                  <c:v>21627</c:v>
                </c:pt>
                <c:pt idx="195">
                  <c:v>21634.5</c:v>
                </c:pt>
                <c:pt idx="196">
                  <c:v>21994</c:v>
                </c:pt>
                <c:pt idx="197">
                  <c:v>23422.5</c:v>
                </c:pt>
                <c:pt idx="198">
                  <c:v>23863</c:v>
                </c:pt>
                <c:pt idx="199">
                  <c:v>24199.5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72">
                  <c:v>-0.19649000000208616</c:v>
                </c:pt>
                <c:pt idx="173">
                  <c:v>-0.19622700000763871</c:v>
                </c:pt>
                <c:pt idx="174">
                  <c:v>-0.19889200000761775</c:v>
                </c:pt>
                <c:pt idx="178">
                  <c:v>-0.20794900000328198</c:v>
                </c:pt>
                <c:pt idx="183">
                  <c:v>-0.20661500000278465</c:v>
                </c:pt>
                <c:pt idx="184">
                  <c:v>-0.22274400000605965</c:v>
                </c:pt>
                <c:pt idx="186">
                  <c:v>-0.23481100000935839</c:v>
                </c:pt>
                <c:pt idx="187">
                  <c:v>-0.23124100000131875</c:v>
                </c:pt>
                <c:pt idx="190">
                  <c:v>-0.2454080000097747</c:v>
                </c:pt>
                <c:pt idx="195">
                  <c:v>-0.25022700000408804</c:v>
                </c:pt>
                <c:pt idx="196">
                  <c:v>-0.25420400000439258</c:v>
                </c:pt>
                <c:pt idx="197">
                  <c:v>-0.26793500000349013</c:v>
                </c:pt>
                <c:pt idx="198">
                  <c:v>-0.27115800000319723</c:v>
                </c:pt>
                <c:pt idx="199">
                  <c:v>-0.27521700000943383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8E-40B0-A55B-0872A00BBBA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?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-19476</c:v>
                </c:pt>
                <c:pt idx="1">
                  <c:v>-19171</c:v>
                </c:pt>
                <c:pt idx="2">
                  <c:v>-19152.5</c:v>
                </c:pt>
                <c:pt idx="3">
                  <c:v>-19151.5</c:v>
                </c:pt>
                <c:pt idx="4">
                  <c:v>-18789.5</c:v>
                </c:pt>
                <c:pt idx="5">
                  <c:v>-18743.5</c:v>
                </c:pt>
                <c:pt idx="6">
                  <c:v>-18742.5</c:v>
                </c:pt>
                <c:pt idx="7">
                  <c:v>-18687.5</c:v>
                </c:pt>
                <c:pt idx="8">
                  <c:v>-18673</c:v>
                </c:pt>
                <c:pt idx="9">
                  <c:v>-18393.5</c:v>
                </c:pt>
                <c:pt idx="10">
                  <c:v>-18363</c:v>
                </c:pt>
                <c:pt idx="11">
                  <c:v>-18078.5</c:v>
                </c:pt>
                <c:pt idx="12">
                  <c:v>-18057</c:v>
                </c:pt>
                <c:pt idx="13">
                  <c:v>-18056</c:v>
                </c:pt>
                <c:pt idx="14">
                  <c:v>-18031.5</c:v>
                </c:pt>
                <c:pt idx="15">
                  <c:v>-17963</c:v>
                </c:pt>
                <c:pt idx="16">
                  <c:v>-17944.5</c:v>
                </c:pt>
                <c:pt idx="17">
                  <c:v>-17668.5</c:v>
                </c:pt>
                <c:pt idx="18">
                  <c:v>-17657</c:v>
                </c:pt>
                <c:pt idx="19">
                  <c:v>-17627.5</c:v>
                </c:pt>
                <c:pt idx="20">
                  <c:v>-17606</c:v>
                </c:pt>
                <c:pt idx="21">
                  <c:v>-17578.5</c:v>
                </c:pt>
                <c:pt idx="22">
                  <c:v>-17324.5</c:v>
                </c:pt>
                <c:pt idx="23">
                  <c:v>-17301</c:v>
                </c:pt>
                <c:pt idx="24">
                  <c:v>-17300</c:v>
                </c:pt>
                <c:pt idx="25">
                  <c:v>-17299</c:v>
                </c:pt>
                <c:pt idx="26">
                  <c:v>-17273.5</c:v>
                </c:pt>
                <c:pt idx="27">
                  <c:v>-17179.5</c:v>
                </c:pt>
                <c:pt idx="28">
                  <c:v>-16988</c:v>
                </c:pt>
                <c:pt idx="29">
                  <c:v>-16969.5</c:v>
                </c:pt>
                <c:pt idx="30">
                  <c:v>-16962.5</c:v>
                </c:pt>
                <c:pt idx="31">
                  <c:v>-16945</c:v>
                </c:pt>
                <c:pt idx="32">
                  <c:v>-16871.5</c:v>
                </c:pt>
                <c:pt idx="33">
                  <c:v>-16845</c:v>
                </c:pt>
                <c:pt idx="34">
                  <c:v>-16823.5</c:v>
                </c:pt>
                <c:pt idx="35">
                  <c:v>-16586</c:v>
                </c:pt>
                <c:pt idx="36">
                  <c:v>-16159.5</c:v>
                </c:pt>
                <c:pt idx="37">
                  <c:v>-16087</c:v>
                </c:pt>
                <c:pt idx="38">
                  <c:v>-16086</c:v>
                </c:pt>
                <c:pt idx="39">
                  <c:v>-16061.5</c:v>
                </c:pt>
                <c:pt idx="40">
                  <c:v>-16040</c:v>
                </c:pt>
                <c:pt idx="41">
                  <c:v>-15853.5</c:v>
                </c:pt>
                <c:pt idx="42">
                  <c:v>-15759.5</c:v>
                </c:pt>
                <c:pt idx="43">
                  <c:v>-15679</c:v>
                </c:pt>
                <c:pt idx="44">
                  <c:v>-15661.5</c:v>
                </c:pt>
                <c:pt idx="45">
                  <c:v>-15453.5</c:v>
                </c:pt>
                <c:pt idx="46">
                  <c:v>-15446.5</c:v>
                </c:pt>
                <c:pt idx="47">
                  <c:v>-15332</c:v>
                </c:pt>
                <c:pt idx="48">
                  <c:v>-15070</c:v>
                </c:pt>
                <c:pt idx="49">
                  <c:v>-14643.5</c:v>
                </c:pt>
                <c:pt idx="50">
                  <c:v>-14334.5</c:v>
                </c:pt>
                <c:pt idx="51">
                  <c:v>-14288.5</c:v>
                </c:pt>
                <c:pt idx="52">
                  <c:v>-13861</c:v>
                </c:pt>
                <c:pt idx="53">
                  <c:v>-13855</c:v>
                </c:pt>
                <c:pt idx="54">
                  <c:v>-13810</c:v>
                </c:pt>
                <c:pt idx="55">
                  <c:v>-13552</c:v>
                </c:pt>
                <c:pt idx="56">
                  <c:v>-13549</c:v>
                </c:pt>
                <c:pt idx="57">
                  <c:v>-13460</c:v>
                </c:pt>
                <c:pt idx="58">
                  <c:v>-13406</c:v>
                </c:pt>
                <c:pt idx="59">
                  <c:v>-13102</c:v>
                </c:pt>
                <c:pt idx="60">
                  <c:v>-12720.5</c:v>
                </c:pt>
                <c:pt idx="61">
                  <c:v>-12265.5</c:v>
                </c:pt>
                <c:pt idx="62">
                  <c:v>-11956.5</c:v>
                </c:pt>
                <c:pt idx="63">
                  <c:v>-11891</c:v>
                </c:pt>
                <c:pt idx="64">
                  <c:v>-11659.5</c:v>
                </c:pt>
                <c:pt idx="65">
                  <c:v>-11599.5</c:v>
                </c:pt>
                <c:pt idx="66">
                  <c:v>-11584</c:v>
                </c:pt>
                <c:pt idx="67">
                  <c:v>-11271</c:v>
                </c:pt>
                <c:pt idx="68">
                  <c:v>-11174</c:v>
                </c:pt>
                <c:pt idx="69">
                  <c:v>-10920</c:v>
                </c:pt>
                <c:pt idx="70">
                  <c:v>-10592.5</c:v>
                </c:pt>
                <c:pt idx="71">
                  <c:v>-10591.5</c:v>
                </c:pt>
                <c:pt idx="72">
                  <c:v>-10586.5</c:v>
                </c:pt>
                <c:pt idx="73">
                  <c:v>-10395.5</c:v>
                </c:pt>
                <c:pt idx="74">
                  <c:v>-10258</c:v>
                </c:pt>
                <c:pt idx="75">
                  <c:v>-10234.5</c:v>
                </c:pt>
                <c:pt idx="76">
                  <c:v>-10165</c:v>
                </c:pt>
                <c:pt idx="77">
                  <c:v>-10162</c:v>
                </c:pt>
                <c:pt idx="78">
                  <c:v>-10138.5</c:v>
                </c:pt>
                <c:pt idx="79">
                  <c:v>-10136.5</c:v>
                </c:pt>
                <c:pt idx="80">
                  <c:v>-10114</c:v>
                </c:pt>
                <c:pt idx="81">
                  <c:v>-9778.5</c:v>
                </c:pt>
                <c:pt idx="82">
                  <c:v>-9759</c:v>
                </c:pt>
                <c:pt idx="83">
                  <c:v>-9727.5</c:v>
                </c:pt>
                <c:pt idx="84">
                  <c:v>-9725</c:v>
                </c:pt>
                <c:pt idx="85">
                  <c:v>-9422.5</c:v>
                </c:pt>
                <c:pt idx="86">
                  <c:v>-9380.5</c:v>
                </c:pt>
                <c:pt idx="87">
                  <c:v>-9352</c:v>
                </c:pt>
                <c:pt idx="88">
                  <c:v>-9352</c:v>
                </c:pt>
                <c:pt idx="89">
                  <c:v>-9352</c:v>
                </c:pt>
                <c:pt idx="90">
                  <c:v>-8742</c:v>
                </c:pt>
                <c:pt idx="91">
                  <c:v>-8720.5</c:v>
                </c:pt>
                <c:pt idx="92">
                  <c:v>-8717.5</c:v>
                </c:pt>
                <c:pt idx="93">
                  <c:v>-8655.5</c:v>
                </c:pt>
                <c:pt idx="94">
                  <c:v>-8626</c:v>
                </c:pt>
                <c:pt idx="95">
                  <c:v>-8606.5</c:v>
                </c:pt>
                <c:pt idx="96">
                  <c:v>-8582</c:v>
                </c:pt>
                <c:pt idx="97">
                  <c:v>-8249.5</c:v>
                </c:pt>
                <c:pt idx="98">
                  <c:v>-7958.5</c:v>
                </c:pt>
                <c:pt idx="99">
                  <c:v>-7957.5</c:v>
                </c:pt>
                <c:pt idx="100">
                  <c:v>-7937</c:v>
                </c:pt>
                <c:pt idx="101">
                  <c:v>-7624</c:v>
                </c:pt>
                <c:pt idx="102">
                  <c:v>-7604.5</c:v>
                </c:pt>
                <c:pt idx="103">
                  <c:v>-7540.5</c:v>
                </c:pt>
                <c:pt idx="104">
                  <c:v>-7213</c:v>
                </c:pt>
                <c:pt idx="105">
                  <c:v>-7126</c:v>
                </c:pt>
                <c:pt idx="106">
                  <c:v>-6824</c:v>
                </c:pt>
                <c:pt idx="107">
                  <c:v>-6759</c:v>
                </c:pt>
                <c:pt idx="108">
                  <c:v>-6758</c:v>
                </c:pt>
                <c:pt idx="109">
                  <c:v>-6749.5</c:v>
                </c:pt>
                <c:pt idx="110">
                  <c:v>-6736.5</c:v>
                </c:pt>
                <c:pt idx="111">
                  <c:v>-6731.5</c:v>
                </c:pt>
                <c:pt idx="112">
                  <c:v>-6490.5</c:v>
                </c:pt>
                <c:pt idx="113">
                  <c:v>-6463</c:v>
                </c:pt>
                <c:pt idx="114">
                  <c:v>-6454</c:v>
                </c:pt>
                <c:pt idx="115">
                  <c:v>-6453</c:v>
                </c:pt>
                <c:pt idx="116">
                  <c:v>-6428.5</c:v>
                </c:pt>
                <c:pt idx="117">
                  <c:v>-6395.5</c:v>
                </c:pt>
                <c:pt idx="118">
                  <c:v>-6375.5</c:v>
                </c:pt>
                <c:pt idx="119">
                  <c:v>-6033.5</c:v>
                </c:pt>
                <c:pt idx="120">
                  <c:v>-6007</c:v>
                </c:pt>
                <c:pt idx="121">
                  <c:v>-5759</c:v>
                </c:pt>
                <c:pt idx="122">
                  <c:v>-5733.5</c:v>
                </c:pt>
                <c:pt idx="123">
                  <c:v>-5708</c:v>
                </c:pt>
                <c:pt idx="124">
                  <c:v>-5708</c:v>
                </c:pt>
                <c:pt idx="125">
                  <c:v>-5634.5</c:v>
                </c:pt>
                <c:pt idx="126">
                  <c:v>-5313.5</c:v>
                </c:pt>
                <c:pt idx="127">
                  <c:v>-4860.5</c:v>
                </c:pt>
                <c:pt idx="128">
                  <c:v>-4471.5</c:v>
                </c:pt>
                <c:pt idx="129">
                  <c:v>-4238.5</c:v>
                </c:pt>
                <c:pt idx="130">
                  <c:v>-4200.5</c:v>
                </c:pt>
                <c:pt idx="131">
                  <c:v>-4170.5</c:v>
                </c:pt>
                <c:pt idx="132">
                  <c:v>-3739.5</c:v>
                </c:pt>
                <c:pt idx="133">
                  <c:v>-3739</c:v>
                </c:pt>
                <c:pt idx="134">
                  <c:v>-3525</c:v>
                </c:pt>
                <c:pt idx="135">
                  <c:v>-3462.5</c:v>
                </c:pt>
                <c:pt idx="136">
                  <c:v>-3405.5</c:v>
                </c:pt>
                <c:pt idx="137">
                  <c:v>-3400.5</c:v>
                </c:pt>
                <c:pt idx="138">
                  <c:v>-3183.5</c:v>
                </c:pt>
                <c:pt idx="139">
                  <c:v>-3135.5</c:v>
                </c:pt>
                <c:pt idx="140">
                  <c:v>-3012</c:v>
                </c:pt>
                <c:pt idx="141">
                  <c:v>-2991.5</c:v>
                </c:pt>
                <c:pt idx="142">
                  <c:v>-2685.5</c:v>
                </c:pt>
                <c:pt idx="143">
                  <c:v>-2630.5</c:v>
                </c:pt>
                <c:pt idx="144">
                  <c:v>-2569</c:v>
                </c:pt>
                <c:pt idx="145">
                  <c:v>-1644</c:v>
                </c:pt>
                <c:pt idx="146">
                  <c:v>-873.5</c:v>
                </c:pt>
                <c:pt idx="147">
                  <c:v>-858.5</c:v>
                </c:pt>
                <c:pt idx="148">
                  <c:v>-844</c:v>
                </c:pt>
                <c:pt idx="149">
                  <c:v>-525</c:v>
                </c:pt>
                <c:pt idx="150">
                  <c:v>-472</c:v>
                </c:pt>
                <c:pt idx="151">
                  <c:v>-471.5</c:v>
                </c:pt>
                <c:pt idx="152">
                  <c:v>-357.5</c:v>
                </c:pt>
                <c:pt idx="153">
                  <c:v>-354.5</c:v>
                </c:pt>
                <c:pt idx="154">
                  <c:v>-116.5</c:v>
                </c:pt>
                <c:pt idx="155">
                  <c:v>-47.5</c:v>
                </c:pt>
                <c:pt idx="156">
                  <c:v>-0.5</c:v>
                </c:pt>
                <c:pt idx="157">
                  <c:v>-3012</c:v>
                </c:pt>
                <c:pt idx="158">
                  <c:v>424</c:v>
                </c:pt>
                <c:pt idx="159">
                  <c:v>1002.5</c:v>
                </c:pt>
                <c:pt idx="160">
                  <c:v>1850</c:v>
                </c:pt>
                <c:pt idx="161">
                  <c:v>1877.5</c:v>
                </c:pt>
                <c:pt idx="162">
                  <c:v>2249</c:v>
                </c:pt>
                <c:pt idx="163">
                  <c:v>3692.5</c:v>
                </c:pt>
                <c:pt idx="164">
                  <c:v>3693.5</c:v>
                </c:pt>
                <c:pt idx="165">
                  <c:v>4118</c:v>
                </c:pt>
                <c:pt idx="166">
                  <c:v>4393.5</c:v>
                </c:pt>
                <c:pt idx="167">
                  <c:v>4394.5</c:v>
                </c:pt>
                <c:pt idx="168">
                  <c:v>4395.5</c:v>
                </c:pt>
                <c:pt idx="169">
                  <c:v>14585</c:v>
                </c:pt>
                <c:pt idx="170">
                  <c:v>14899</c:v>
                </c:pt>
                <c:pt idx="171">
                  <c:v>15971</c:v>
                </c:pt>
                <c:pt idx="172">
                  <c:v>16415</c:v>
                </c:pt>
                <c:pt idx="173">
                  <c:v>16434.5</c:v>
                </c:pt>
                <c:pt idx="174">
                  <c:v>16712</c:v>
                </c:pt>
                <c:pt idx="175">
                  <c:v>17548.5</c:v>
                </c:pt>
                <c:pt idx="176">
                  <c:v>17550.5</c:v>
                </c:pt>
                <c:pt idx="177">
                  <c:v>17550.5</c:v>
                </c:pt>
                <c:pt idx="178">
                  <c:v>17551.5</c:v>
                </c:pt>
                <c:pt idx="179">
                  <c:v>17551.5</c:v>
                </c:pt>
                <c:pt idx="180">
                  <c:v>17552.5</c:v>
                </c:pt>
                <c:pt idx="181">
                  <c:v>17880</c:v>
                </c:pt>
                <c:pt idx="182">
                  <c:v>17885</c:v>
                </c:pt>
                <c:pt idx="183">
                  <c:v>17952.5</c:v>
                </c:pt>
                <c:pt idx="184">
                  <c:v>18284</c:v>
                </c:pt>
                <c:pt idx="185">
                  <c:v>19350</c:v>
                </c:pt>
                <c:pt idx="186">
                  <c:v>19758.5</c:v>
                </c:pt>
                <c:pt idx="187">
                  <c:v>19763.5</c:v>
                </c:pt>
                <c:pt idx="188">
                  <c:v>20107</c:v>
                </c:pt>
                <c:pt idx="189">
                  <c:v>20389.5</c:v>
                </c:pt>
                <c:pt idx="190">
                  <c:v>21188</c:v>
                </c:pt>
                <c:pt idx="191">
                  <c:v>21272</c:v>
                </c:pt>
                <c:pt idx="192">
                  <c:v>21580</c:v>
                </c:pt>
                <c:pt idx="193">
                  <c:v>21620</c:v>
                </c:pt>
                <c:pt idx="194">
                  <c:v>21627</c:v>
                </c:pt>
                <c:pt idx="195">
                  <c:v>21634.5</c:v>
                </c:pt>
                <c:pt idx="196">
                  <c:v>21994</c:v>
                </c:pt>
                <c:pt idx="197">
                  <c:v>23422.5</c:v>
                </c:pt>
                <c:pt idx="198">
                  <c:v>23863</c:v>
                </c:pt>
                <c:pt idx="199">
                  <c:v>24199.5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  <c:pt idx="175">
                  <c:v>-0.22895100000459934</c:v>
                </c:pt>
                <c:pt idx="176">
                  <c:v>-0.21608299999934388</c:v>
                </c:pt>
                <c:pt idx="177">
                  <c:v>-0.18108299999585142</c:v>
                </c:pt>
                <c:pt idx="179">
                  <c:v>-0.20364900000276975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8E-40B0-A55B-0872A00BBBA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-19476</c:v>
                </c:pt>
                <c:pt idx="1">
                  <c:v>-19171</c:v>
                </c:pt>
                <c:pt idx="2">
                  <c:v>-19152.5</c:v>
                </c:pt>
                <c:pt idx="3">
                  <c:v>-19151.5</c:v>
                </c:pt>
                <c:pt idx="4">
                  <c:v>-18789.5</c:v>
                </c:pt>
                <c:pt idx="5">
                  <c:v>-18743.5</c:v>
                </c:pt>
                <c:pt idx="6">
                  <c:v>-18742.5</c:v>
                </c:pt>
                <c:pt idx="7">
                  <c:v>-18687.5</c:v>
                </c:pt>
                <c:pt idx="8">
                  <c:v>-18673</c:v>
                </c:pt>
                <c:pt idx="9">
                  <c:v>-18393.5</c:v>
                </c:pt>
                <c:pt idx="10">
                  <c:v>-18363</c:v>
                </c:pt>
                <c:pt idx="11">
                  <c:v>-18078.5</c:v>
                </c:pt>
                <c:pt idx="12">
                  <c:v>-18057</c:v>
                </c:pt>
                <c:pt idx="13">
                  <c:v>-18056</c:v>
                </c:pt>
                <c:pt idx="14">
                  <c:v>-18031.5</c:v>
                </c:pt>
                <c:pt idx="15">
                  <c:v>-17963</c:v>
                </c:pt>
                <c:pt idx="16">
                  <c:v>-17944.5</c:v>
                </c:pt>
                <c:pt idx="17">
                  <c:v>-17668.5</c:v>
                </c:pt>
                <c:pt idx="18">
                  <c:v>-17657</c:v>
                </c:pt>
                <c:pt idx="19">
                  <c:v>-17627.5</c:v>
                </c:pt>
                <c:pt idx="20">
                  <c:v>-17606</c:v>
                </c:pt>
                <c:pt idx="21">
                  <c:v>-17578.5</c:v>
                </c:pt>
                <c:pt idx="22">
                  <c:v>-17324.5</c:v>
                </c:pt>
                <c:pt idx="23">
                  <c:v>-17301</c:v>
                </c:pt>
                <c:pt idx="24">
                  <c:v>-17300</c:v>
                </c:pt>
                <c:pt idx="25">
                  <c:v>-17299</c:v>
                </c:pt>
                <c:pt idx="26">
                  <c:v>-17273.5</c:v>
                </c:pt>
                <c:pt idx="27">
                  <c:v>-17179.5</c:v>
                </c:pt>
                <c:pt idx="28">
                  <c:v>-16988</c:v>
                </c:pt>
                <c:pt idx="29">
                  <c:v>-16969.5</c:v>
                </c:pt>
                <c:pt idx="30">
                  <c:v>-16962.5</c:v>
                </c:pt>
                <c:pt idx="31">
                  <c:v>-16945</c:v>
                </c:pt>
                <c:pt idx="32">
                  <c:v>-16871.5</c:v>
                </c:pt>
                <c:pt idx="33">
                  <c:v>-16845</c:v>
                </c:pt>
                <c:pt idx="34">
                  <c:v>-16823.5</c:v>
                </c:pt>
                <c:pt idx="35">
                  <c:v>-16586</c:v>
                </c:pt>
                <c:pt idx="36">
                  <c:v>-16159.5</c:v>
                </c:pt>
                <c:pt idx="37">
                  <c:v>-16087</c:v>
                </c:pt>
                <c:pt idx="38">
                  <c:v>-16086</c:v>
                </c:pt>
                <c:pt idx="39">
                  <c:v>-16061.5</c:v>
                </c:pt>
                <c:pt idx="40">
                  <c:v>-16040</c:v>
                </c:pt>
                <c:pt idx="41">
                  <c:v>-15853.5</c:v>
                </c:pt>
                <c:pt idx="42">
                  <c:v>-15759.5</c:v>
                </c:pt>
                <c:pt idx="43">
                  <c:v>-15679</c:v>
                </c:pt>
                <c:pt idx="44">
                  <c:v>-15661.5</c:v>
                </c:pt>
                <c:pt idx="45">
                  <c:v>-15453.5</c:v>
                </c:pt>
                <c:pt idx="46">
                  <c:v>-15446.5</c:v>
                </c:pt>
                <c:pt idx="47">
                  <c:v>-15332</c:v>
                </c:pt>
                <c:pt idx="48">
                  <c:v>-15070</c:v>
                </c:pt>
                <c:pt idx="49">
                  <c:v>-14643.5</c:v>
                </c:pt>
                <c:pt idx="50">
                  <c:v>-14334.5</c:v>
                </c:pt>
                <c:pt idx="51">
                  <c:v>-14288.5</c:v>
                </c:pt>
                <c:pt idx="52">
                  <c:v>-13861</c:v>
                </c:pt>
                <c:pt idx="53">
                  <c:v>-13855</c:v>
                </c:pt>
                <c:pt idx="54">
                  <c:v>-13810</c:v>
                </c:pt>
                <c:pt idx="55">
                  <c:v>-13552</c:v>
                </c:pt>
                <c:pt idx="56">
                  <c:v>-13549</c:v>
                </c:pt>
                <c:pt idx="57">
                  <c:v>-13460</c:v>
                </c:pt>
                <c:pt idx="58">
                  <c:v>-13406</c:v>
                </c:pt>
                <c:pt idx="59">
                  <c:v>-13102</c:v>
                </c:pt>
                <c:pt idx="60">
                  <c:v>-12720.5</c:v>
                </c:pt>
                <c:pt idx="61">
                  <c:v>-12265.5</c:v>
                </c:pt>
                <c:pt idx="62">
                  <c:v>-11956.5</c:v>
                </c:pt>
                <c:pt idx="63">
                  <c:v>-11891</c:v>
                </c:pt>
                <c:pt idx="64">
                  <c:v>-11659.5</c:v>
                </c:pt>
                <c:pt idx="65">
                  <c:v>-11599.5</c:v>
                </c:pt>
                <c:pt idx="66">
                  <c:v>-11584</c:v>
                </c:pt>
                <c:pt idx="67">
                  <c:v>-11271</c:v>
                </c:pt>
                <c:pt idx="68">
                  <c:v>-11174</c:v>
                </c:pt>
                <c:pt idx="69">
                  <c:v>-10920</c:v>
                </c:pt>
                <c:pt idx="70">
                  <c:v>-10592.5</c:v>
                </c:pt>
                <c:pt idx="71">
                  <c:v>-10591.5</c:v>
                </c:pt>
                <c:pt idx="72">
                  <c:v>-10586.5</c:v>
                </c:pt>
                <c:pt idx="73">
                  <c:v>-10395.5</c:v>
                </c:pt>
                <c:pt idx="74">
                  <c:v>-10258</c:v>
                </c:pt>
                <c:pt idx="75">
                  <c:v>-10234.5</c:v>
                </c:pt>
                <c:pt idx="76">
                  <c:v>-10165</c:v>
                </c:pt>
                <c:pt idx="77">
                  <c:v>-10162</c:v>
                </c:pt>
                <c:pt idx="78">
                  <c:v>-10138.5</c:v>
                </c:pt>
                <c:pt idx="79">
                  <c:v>-10136.5</c:v>
                </c:pt>
                <c:pt idx="80">
                  <c:v>-10114</c:v>
                </c:pt>
                <c:pt idx="81">
                  <c:v>-9778.5</c:v>
                </c:pt>
                <c:pt idx="82">
                  <c:v>-9759</c:v>
                </c:pt>
                <c:pt idx="83">
                  <c:v>-9727.5</c:v>
                </c:pt>
                <c:pt idx="84">
                  <c:v>-9725</c:v>
                </c:pt>
                <c:pt idx="85">
                  <c:v>-9422.5</c:v>
                </c:pt>
                <c:pt idx="86">
                  <c:v>-9380.5</c:v>
                </c:pt>
                <c:pt idx="87">
                  <c:v>-9352</c:v>
                </c:pt>
                <c:pt idx="88">
                  <c:v>-9352</c:v>
                </c:pt>
                <c:pt idx="89">
                  <c:v>-9352</c:v>
                </c:pt>
                <c:pt idx="90">
                  <c:v>-8742</c:v>
                </c:pt>
                <c:pt idx="91">
                  <c:v>-8720.5</c:v>
                </c:pt>
                <c:pt idx="92">
                  <c:v>-8717.5</c:v>
                </c:pt>
                <c:pt idx="93">
                  <c:v>-8655.5</c:v>
                </c:pt>
                <c:pt idx="94">
                  <c:v>-8626</c:v>
                </c:pt>
                <c:pt idx="95">
                  <c:v>-8606.5</c:v>
                </c:pt>
                <c:pt idx="96">
                  <c:v>-8582</c:v>
                </c:pt>
                <c:pt idx="97">
                  <c:v>-8249.5</c:v>
                </c:pt>
                <c:pt idx="98">
                  <c:v>-7958.5</c:v>
                </c:pt>
                <c:pt idx="99">
                  <c:v>-7957.5</c:v>
                </c:pt>
                <c:pt idx="100">
                  <c:v>-7937</c:v>
                </c:pt>
                <c:pt idx="101">
                  <c:v>-7624</c:v>
                </c:pt>
                <c:pt idx="102">
                  <c:v>-7604.5</c:v>
                </c:pt>
                <c:pt idx="103">
                  <c:v>-7540.5</c:v>
                </c:pt>
                <c:pt idx="104">
                  <c:v>-7213</c:v>
                </c:pt>
                <c:pt idx="105">
                  <c:v>-7126</c:v>
                </c:pt>
                <c:pt idx="106">
                  <c:v>-6824</c:v>
                </c:pt>
                <c:pt idx="107">
                  <c:v>-6759</c:v>
                </c:pt>
                <c:pt idx="108">
                  <c:v>-6758</c:v>
                </c:pt>
                <c:pt idx="109">
                  <c:v>-6749.5</c:v>
                </c:pt>
                <c:pt idx="110">
                  <c:v>-6736.5</c:v>
                </c:pt>
                <c:pt idx="111">
                  <c:v>-6731.5</c:v>
                </c:pt>
                <c:pt idx="112">
                  <c:v>-6490.5</c:v>
                </c:pt>
                <c:pt idx="113">
                  <c:v>-6463</c:v>
                </c:pt>
                <c:pt idx="114">
                  <c:v>-6454</c:v>
                </c:pt>
                <c:pt idx="115">
                  <c:v>-6453</c:v>
                </c:pt>
                <c:pt idx="116">
                  <c:v>-6428.5</c:v>
                </c:pt>
                <c:pt idx="117">
                  <c:v>-6395.5</c:v>
                </c:pt>
                <c:pt idx="118">
                  <c:v>-6375.5</c:v>
                </c:pt>
                <c:pt idx="119">
                  <c:v>-6033.5</c:v>
                </c:pt>
                <c:pt idx="120">
                  <c:v>-6007</c:v>
                </c:pt>
                <c:pt idx="121">
                  <c:v>-5759</c:v>
                </c:pt>
                <c:pt idx="122">
                  <c:v>-5733.5</c:v>
                </c:pt>
                <c:pt idx="123">
                  <c:v>-5708</c:v>
                </c:pt>
                <c:pt idx="124">
                  <c:v>-5708</c:v>
                </c:pt>
                <c:pt idx="125">
                  <c:v>-5634.5</c:v>
                </c:pt>
                <c:pt idx="126">
                  <c:v>-5313.5</c:v>
                </c:pt>
                <c:pt idx="127">
                  <c:v>-4860.5</c:v>
                </c:pt>
                <c:pt idx="128">
                  <c:v>-4471.5</c:v>
                </c:pt>
                <c:pt idx="129">
                  <c:v>-4238.5</c:v>
                </c:pt>
                <c:pt idx="130">
                  <c:v>-4200.5</c:v>
                </c:pt>
                <c:pt idx="131">
                  <c:v>-4170.5</c:v>
                </c:pt>
                <c:pt idx="132">
                  <c:v>-3739.5</c:v>
                </c:pt>
                <c:pt idx="133">
                  <c:v>-3739</c:v>
                </c:pt>
                <c:pt idx="134">
                  <c:v>-3525</c:v>
                </c:pt>
                <c:pt idx="135">
                  <c:v>-3462.5</c:v>
                </c:pt>
                <c:pt idx="136">
                  <c:v>-3405.5</c:v>
                </c:pt>
                <c:pt idx="137">
                  <c:v>-3400.5</c:v>
                </c:pt>
                <c:pt idx="138">
                  <c:v>-3183.5</c:v>
                </c:pt>
                <c:pt idx="139">
                  <c:v>-3135.5</c:v>
                </c:pt>
                <c:pt idx="140">
                  <c:v>-3012</c:v>
                </c:pt>
                <c:pt idx="141">
                  <c:v>-2991.5</c:v>
                </c:pt>
                <c:pt idx="142">
                  <c:v>-2685.5</c:v>
                </c:pt>
                <c:pt idx="143">
                  <c:v>-2630.5</c:v>
                </c:pt>
                <c:pt idx="144">
                  <c:v>-2569</c:v>
                </c:pt>
                <c:pt idx="145">
                  <c:v>-1644</c:v>
                </c:pt>
                <c:pt idx="146">
                  <c:v>-873.5</c:v>
                </c:pt>
                <c:pt idx="147">
                  <c:v>-858.5</c:v>
                </c:pt>
                <c:pt idx="148">
                  <c:v>-844</c:v>
                </c:pt>
                <c:pt idx="149">
                  <c:v>-525</c:v>
                </c:pt>
                <c:pt idx="150">
                  <c:v>-472</c:v>
                </c:pt>
                <c:pt idx="151">
                  <c:v>-471.5</c:v>
                </c:pt>
                <c:pt idx="152">
                  <c:v>-357.5</c:v>
                </c:pt>
                <c:pt idx="153">
                  <c:v>-354.5</c:v>
                </c:pt>
                <c:pt idx="154">
                  <c:v>-116.5</c:v>
                </c:pt>
                <c:pt idx="155">
                  <c:v>-47.5</c:v>
                </c:pt>
                <c:pt idx="156">
                  <c:v>-0.5</c:v>
                </c:pt>
                <c:pt idx="157">
                  <c:v>-3012</c:v>
                </c:pt>
                <c:pt idx="158">
                  <c:v>424</c:v>
                </c:pt>
                <c:pt idx="159">
                  <c:v>1002.5</c:v>
                </c:pt>
                <c:pt idx="160">
                  <c:v>1850</c:v>
                </c:pt>
                <c:pt idx="161">
                  <c:v>1877.5</c:v>
                </c:pt>
                <c:pt idx="162">
                  <c:v>2249</c:v>
                </c:pt>
                <c:pt idx="163">
                  <c:v>3692.5</c:v>
                </c:pt>
                <c:pt idx="164">
                  <c:v>3693.5</c:v>
                </c:pt>
                <c:pt idx="165">
                  <c:v>4118</c:v>
                </c:pt>
                <c:pt idx="166">
                  <c:v>4393.5</c:v>
                </c:pt>
                <c:pt idx="167">
                  <c:v>4394.5</c:v>
                </c:pt>
                <c:pt idx="168">
                  <c:v>4395.5</c:v>
                </c:pt>
                <c:pt idx="169">
                  <c:v>14585</c:v>
                </c:pt>
                <c:pt idx="170">
                  <c:v>14899</c:v>
                </c:pt>
                <c:pt idx="171">
                  <c:v>15971</c:v>
                </c:pt>
                <c:pt idx="172">
                  <c:v>16415</c:v>
                </c:pt>
                <c:pt idx="173">
                  <c:v>16434.5</c:v>
                </c:pt>
                <c:pt idx="174">
                  <c:v>16712</c:v>
                </c:pt>
                <c:pt idx="175">
                  <c:v>17548.5</c:v>
                </c:pt>
                <c:pt idx="176">
                  <c:v>17550.5</c:v>
                </c:pt>
                <c:pt idx="177">
                  <c:v>17550.5</c:v>
                </c:pt>
                <c:pt idx="178">
                  <c:v>17551.5</c:v>
                </c:pt>
                <c:pt idx="179">
                  <c:v>17551.5</c:v>
                </c:pt>
                <c:pt idx="180">
                  <c:v>17552.5</c:v>
                </c:pt>
                <c:pt idx="181">
                  <c:v>17880</c:v>
                </c:pt>
                <c:pt idx="182">
                  <c:v>17885</c:v>
                </c:pt>
                <c:pt idx="183">
                  <c:v>17952.5</c:v>
                </c:pt>
                <c:pt idx="184">
                  <c:v>18284</c:v>
                </c:pt>
                <c:pt idx="185">
                  <c:v>19350</c:v>
                </c:pt>
                <c:pt idx="186">
                  <c:v>19758.5</c:v>
                </c:pt>
                <c:pt idx="187">
                  <c:v>19763.5</c:v>
                </c:pt>
                <c:pt idx="188">
                  <c:v>20107</c:v>
                </c:pt>
                <c:pt idx="189">
                  <c:v>20389.5</c:v>
                </c:pt>
                <c:pt idx="190">
                  <c:v>21188</c:v>
                </c:pt>
                <c:pt idx="191">
                  <c:v>21272</c:v>
                </c:pt>
                <c:pt idx="192">
                  <c:v>21580</c:v>
                </c:pt>
                <c:pt idx="193">
                  <c:v>21620</c:v>
                </c:pt>
                <c:pt idx="194">
                  <c:v>21627</c:v>
                </c:pt>
                <c:pt idx="195">
                  <c:v>21634.5</c:v>
                </c:pt>
                <c:pt idx="196">
                  <c:v>21994</c:v>
                </c:pt>
                <c:pt idx="197">
                  <c:v>23422.5</c:v>
                </c:pt>
                <c:pt idx="198">
                  <c:v>23863</c:v>
                </c:pt>
                <c:pt idx="199">
                  <c:v>24199.5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8E-40B0-A55B-0872A00BBBA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-19476</c:v>
                </c:pt>
                <c:pt idx="1">
                  <c:v>-19171</c:v>
                </c:pt>
                <c:pt idx="2">
                  <c:v>-19152.5</c:v>
                </c:pt>
                <c:pt idx="3">
                  <c:v>-19151.5</c:v>
                </c:pt>
                <c:pt idx="4">
                  <c:v>-18789.5</c:v>
                </c:pt>
                <c:pt idx="5">
                  <c:v>-18743.5</c:v>
                </c:pt>
                <c:pt idx="6">
                  <c:v>-18742.5</c:v>
                </c:pt>
                <c:pt idx="7">
                  <c:v>-18687.5</c:v>
                </c:pt>
                <c:pt idx="8">
                  <c:v>-18673</c:v>
                </c:pt>
                <c:pt idx="9">
                  <c:v>-18393.5</c:v>
                </c:pt>
                <c:pt idx="10">
                  <c:v>-18363</c:v>
                </c:pt>
                <c:pt idx="11">
                  <c:v>-18078.5</c:v>
                </c:pt>
                <c:pt idx="12">
                  <c:v>-18057</c:v>
                </c:pt>
                <c:pt idx="13">
                  <c:v>-18056</c:v>
                </c:pt>
                <c:pt idx="14">
                  <c:v>-18031.5</c:v>
                </c:pt>
                <c:pt idx="15">
                  <c:v>-17963</c:v>
                </c:pt>
                <c:pt idx="16">
                  <c:v>-17944.5</c:v>
                </c:pt>
                <c:pt idx="17">
                  <c:v>-17668.5</c:v>
                </c:pt>
                <c:pt idx="18">
                  <c:v>-17657</c:v>
                </c:pt>
                <c:pt idx="19">
                  <c:v>-17627.5</c:v>
                </c:pt>
                <c:pt idx="20">
                  <c:v>-17606</c:v>
                </c:pt>
                <c:pt idx="21">
                  <c:v>-17578.5</c:v>
                </c:pt>
                <c:pt idx="22">
                  <c:v>-17324.5</c:v>
                </c:pt>
                <c:pt idx="23">
                  <c:v>-17301</c:v>
                </c:pt>
                <c:pt idx="24">
                  <c:v>-17300</c:v>
                </c:pt>
                <c:pt idx="25">
                  <c:v>-17299</c:v>
                </c:pt>
                <c:pt idx="26">
                  <c:v>-17273.5</c:v>
                </c:pt>
                <c:pt idx="27">
                  <c:v>-17179.5</c:v>
                </c:pt>
                <c:pt idx="28">
                  <c:v>-16988</c:v>
                </c:pt>
                <c:pt idx="29">
                  <c:v>-16969.5</c:v>
                </c:pt>
                <c:pt idx="30">
                  <c:v>-16962.5</c:v>
                </c:pt>
                <c:pt idx="31">
                  <c:v>-16945</c:v>
                </c:pt>
                <c:pt idx="32">
                  <c:v>-16871.5</c:v>
                </c:pt>
                <c:pt idx="33">
                  <c:v>-16845</c:v>
                </c:pt>
                <c:pt idx="34">
                  <c:v>-16823.5</c:v>
                </c:pt>
                <c:pt idx="35">
                  <c:v>-16586</c:v>
                </c:pt>
                <c:pt idx="36">
                  <c:v>-16159.5</c:v>
                </c:pt>
                <c:pt idx="37">
                  <c:v>-16087</c:v>
                </c:pt>
                <c:pt idx="38">
                  <c:v>-16086</c:v>
                </c:pt>
                <c:pt idx="39">
                  <c:v>-16061.5</c:v>
                </c:pt>
                <c:pt idx="40">
                  <c:v>-16040</c:v>
                </c:pt>
                <c:pt idx="41">
                  <c:v>-15853.5</c:v>
                </c:pt>
                <c:pt idx="42">
                  <c:v>-15759.5</c:v>
                </c:pt>
                <c:pt idx="43">
                  <c:v>-15679</c:v>
                </c:pt>
                <c:pt idx="44">
                  <c:v>-15661.5</c:v>
                </c:pt>
                <c:pt idx="45">
                  <c:v>-15453.5</c:v>
                </c:pt>
                <c:pt idx="46">
                  <c:v>-15446.5</c:v>
                </c:pt>
                <c:pt idx="47">
                  <c:v>-15332</c:v>
                </c:pt>
                <c:pt idx="48">
                  <c:v>-15070</c:v>
                </c:pt>
                <c:pt idx="49">
                  <c:v>-14643.5</c:v>
                </c:pt>
                <c:pt idx="50">
                  <c:v>-14334.5</c:v>
                </c:pt>
                <c:pt idx="51">
                  <c:v>-14288.5</c:v>
                </c:pt>
                <c:pt idx="52">
                  <c:v>-13861</c:v>
                </c:pt>
                <c:pt idx="53">
                  <c:v>-13855</c:v>
                </c:pt>
                <c:pt idx="54">
                  <c:v>-13810</c:v>
                </c:pt>
                <c:pt idx="55">
                  <c:v>-13552</c:v>
                </c:pt>
                <c:pt idx="56">
                  <c:v>-13549</c:v>
                </c:pt>
                <c:pt idx="57">
                  <c:v>-13460</c:v>
                </c:pt>
                <c:pt idx="58">
                  <c:v>-13406</c:v>
                </c:pt>
                <c:pt idx="59">
                  <c:v>-13102</c:v>
                </c:pt>
                <c:pt idx="60">
                  <c:v>-12720.5</c:v>
                </c:pt>
                <c:pt idx="61">
                  <c:v>-12265.5</c:v>
                </c:pt>
                <c:pt idx="62">
                  <c:v>-11956.5</c:v>
                </c:pt>
                <c:pt idx="63">
                  <c:v>-11891</c:v>
                </c:pt>
                <c:pt idx="64">
                  <c:v>-11659.5</c:v>
                </c:pt>
                <c:pt idx="65">
                  <c:v>-11599.5</c:v>
                </c:pt>
                <c:pt idx="66">
                  <c:v>-11584</c:v>
                </c:pt>
                <c:pt idx="67">
                  <c:v>-11271</c:v>
                </c:pt>
                <c:pt idx="68">
                  <c:v>-11174</c:v>
                </c:pt>
                <c:pt idx="69">
                  <c:v>-10920</c:v>
                </c:pt>
                <c:pt idx="70">
                  <c:v>-10592.5</c:v>
                </c:pt>
                <c:pt idx="71">
                  <c:v>-10591.5</c:v>
                </c:pt>
                <c:pt idx="72">
                  <c:v>-10586.5</c:v>
                </c:pt>
                <c:pt idx="73">
                  <c:v>-10395.5</c:v>
                </c:pt>
                <c:pt idx="74">
                  <c:v>-10258</c:v>
                </c:pt>
                <c:pt idx="75">
                  <c:v>-10234.5</c:v>
                </c:pt>
                <c:pt idx="76">
                  <c:v>-10165</c:v>
                </c:pt>
                <c:pt idx="77">
                  <c:v>-10162</c:v>
                </c:pt>
                <c:pt idx="78">
                  <c:v>-10138.5</c:v>
                </c:pt>
                <c:pt idx="79">
                  <c:v>-10136.5</c:v>
                </c:pt>
                <c:pt idx="80">
                  <c:v>-10114</c:v>
                </c:pt>
                <c:pt idx="81">
                  <c:v>-9778.5</c:v>
                </c:pt>
                <c:pt idx="82">
                  <c:v>-9759</c:v>
                </c:pt>
                <c:pt idx="83">
                  <c:v>-9727.5</c:v>
                </c:pt>
                <c:pt idx="84">
                  <c:v>-9725</c:v>
                </c:pt>
                <c:pt idx="85">
                  <c:v>-9422.5</c:v>
                </c:pt>
                <c:pt idx="86">
                  <c:v>-9380.5</c:v>
                </c:pt>
                <c:pt idx="87">
                  <c:v>-9352</c:v>
                </c:pt>
                <c:pt idx="88">
                  <c:v>-9352</c:v>
                </c:pt>
                <c:pt idx="89">
                  <c:v>-9352</c:v>
                </c:pt>
                <c:pt idx="90">
                  <c:v>-8742</c:v>
                </c:pt>
                <c:pt idx="91">
                  <c:v>-8720.5</c:v>
                </c:pt>
                <c:pt idx="92">
                  <c:v>-8717.5</c:v>
                </c:pt>
                <c:pt idx="93">
                  <c:v>-8655.5</c:v>
                </c:pt>
                <c:pt idx="94">
                  <c:v>-8626</c:v>
                </c:pt>
                <c:pt idx="95">
                  <c:v>-8606.5</c:v>
                </c:pt>
                <c:pt idx="96">
                  <c:v>-8582</c:v>
                </c:pt>
                <c:pt idx="97">
                  <c:v>-8249.5</c:v>
                </c:pt>
                <c:pt idx="98">
                  <c:v>-7958.5</c:v>
                </c:pt>
                <c:pt idx="99">
                  <c:v>-7957.5</c:v>
                </c:pt>
                <c:pt idx="100">
                  <c:v>-7937</c:v>
                </c:pt>
                <c:pt idx="101">
                  <c:v>-7624</c:v>
                </c:pt>
                <c:pt idx="102">
                  <c:v>-7604.5</c:v>
                </c:pt>
                <c:pt idx="103">
                  <c:v>-7540.5</c:v>
                </c:pt>
                <c:pt idx="104">
                  <c:v>-7213</c:v>
                </c:pt>
                <c:pt idx="105">
                  <c:v>-7126</c:v>
                </c:pt>
                <c:pt idx="106">
                  <c:v>-6824</c:v>
                </c:pt>
                <c:pt idx="107">
                  <c:v>-6759</c:v>
                </c:pt>
                <c:pt idx="108">
                  <c:v>-6758</c:v>
                </c:pt>
                <c:pt idx="109">
                  <c:v>-6749.5</c:v>
                </c:pt>
                <c:pt idx="110">
                  <c:v>-6736.5</c:v>
                </c:pt>
                <c:pt idx="111">
                  <c:v>-6731.5</c:v>
                </c:pt>
                <c:pt idx="112">
                  <c:v>-6490.5</c:v>
                </c:pt>
                <c:pt idx="113">
                  <c:v>-6463</c:v>
                </c:pt>
                <c:pt idx="114">
                  <c:v>-6454</c:v>
                </c:pt>
                <c:pt idx="115">
                  <c:v>-6453</c:v>
                </c:pt>
                <c:pt idx="116">
                  <c:v>-6428.5</c:v>
                </c:pt>
                <c:pt idx="117">
                  <c:v>-6395.5</c:v>
                </c:pt>
                <c:pt idx="118">
                  <c:v>-6375.5</c:v>
                </c:pt>
                <c:pt idx="119">
                  <c:v>-6033.5</c:v>
                </c:pt>
                <c:pt idx="120">
                  <c:v>-6007</c:v>
                </c:pt>
                <c:pt idx="121">
                  <c:v>-5759</c:v>
                </c:pt>
                <c:pt idx="122">
                  <c:v>-5733.5</c:v>
                </c:pt>
                <c:pt idx="123">
                  <c:v>-5708</c:v>
                </c:pt>
                <c:pt idx="124">
                  <c:v>-5708</c:v>
                </c:pt>
                <c:pt idx="125">
                  <c:v>-5634.5</c:v>
                </c:pt>
                <c:pt idx="126">
                  <c:v>-5313.5</c:v>
                </c:pt>
                <c:pt idx="127">
                  <c:v>-4860.5</c:v>
                </c:pt>
                <c:pt idx="128">
                  <c:v>-4471.5</c:v>
                </c:pt>
                <c:pt idx="129">
                  <c:v>-4238.5</c:v>
                </c:pt>
                <c:pt idx="130">
                  <c:v>-4200.5</c:v>
                </c:pt>
                <c:pt idx="131">
                  <c:v>-4170.5</c:v>
                </c:pt>
                <c:pt idx="132">
                  <c:v>-3739.5</c:v>
                </c:pt>
                <c:pt idx="133">
                  <c:v>-3739</c:v>
                </c:pt>
                <c:pt idx="134">
                  <c:v>-3525</c:v>
                </c:pt>
                <c:pt idx="135">
                  <c:v>-3462.5</c:v>
                </c:pt>
                <c:pt idx="136">
                  <c:v>-3405.5</c:v>
                </c:pt>
                <c:pt idx="137">
                  <c:v>-3400.5</c:v>
                </c:pt>
                <c:pt idx="138">
                  <c:v>-3183.5</c:v>
                </c:pt>
                <c:pt idx="139">
                  <c:v>-3135.5</c:v>
                </c:pt>
                <c:pt idx="140">
                  <c:v>-3012</c:v>
                </c:pt>
                <c:pt idx="141">
                  <c:v>-2991.5</c:v>
                </c:pt>
                <c:pt idx="142">
                  <c:v>-2685.5</c:v>
                </c:pt>
                <c:pt idx="143">
                  <c:v>-2630.5</c:v>
                </c:pt>
                <c:pt idx="144">
                  <c:v>-2569</c:v>
                </c:pt>
                <c:pt idx="145">
                  <c:v>-1644</c:v>
                </c:pt>
                <c:pt idx="146">
                  <c:v>-873.5</c:v>
                </c:pt>
                <c:pt idx="147">
                  <c:v>-858.5</c:v>
                </c:pt>
                <c:pt idx="148">
                  <c:v>-844</c:v>
                </c:pt>
                <c:pt idx="149">
                  <c:v>-525</c:v>
                </c:pt>
                <c:pt idx="150">
                  <c:v>-472</c:v>
                </c:pt>
                <c:pt idx="151">
                  <c:v>-471.5</c:v>
                </c:pt>
                <c:pt idx="152">
                  <c:v>-357.5</c:v>
                </c:pt>
                <c:pt idx="153">
                  <c:v>-354.5</c:v>
                </c:pt>
                <c:pt idx="154">
                  <c:v>-116.5</c:v>
                </c:pt>
                <c:pt idx="155">
                  <c:v>-47.5</c:v>
                </c:pt>
                <c:pt idx="156">
                  <c:v>-0.5</c:v>
                </c:pt>
                <c:pt idx="157">
                  <c:v>-3012</c:v>
                </c:pt>
                <c:pt idx="158">
                  <c:v>424</c:v>
                </c:pt>
                <c:pt idx="159">
                  <c:v>1002.5</c:v>
                </c:pt>
                <c:pt idx="160">
                  <c:v>1850</c:v>
                </c:pt>
                <c:pt idx="161">
                  <c:v>1877.5</c:v>
                </c:pt>
                <c:pt idx="162">
                  <c:v>2249</c:v>
                </c:pt>
                <c:pt idx="163">
                  <c:v>3692.5</c:v>
                </c:pt>
                <c:pt idx="164">
                  <c:v>3693.5</c:v>
                </c:pt>
                <c:pt idx="165">
                  <c:v>4118</c:v>
                </c:pt>
                <c:pt idx="166">
                  <c:v>4393.5</c:v>
                </c:pt>
                <c:pt idx="167">
                  <c:v>4394.5</c:v>
                </c:pt>
                <c:pt idx="168">
                  <c:v>4395.5</c:v>
                </c:pt>
                <c:pt idx="169">
                  <c:v>14585</c:v>
                </c:pt>
                <c:pt idx="170">
                  <c:v>14899</c:v>
                </c:pt>
                <c:pt idx="171">
                  <c:v>15971</c:v>
                </c:pt>
                <c:pt idx="172">
                  <c:v>16415</c:v>
                </c:pt>
                <c:pt idx="173">
                  <c:v>16434.5</c:v>
                </c:pt>
                <c:pt idx="174">
                  <c:v>16712</c:v>
                </c:pt>
                <c:pt idx="175">
                  <c:v>17548.5</c:v>
                </c:pt>
                <c:pt idx="176">
                  <c:v>17550.5</c:v>
                </c:pt>
                <c:pt idx="177">
                  <c:v>17550.5</c:v>
                </c:pt>
                <c:pt idx="178">
                  <c:v>17551.5</c:v>
                </c:pt>
                <c:pt idx="179">
                  <c:v>17551.5</c:v>
                </c:pt>
                <c:pt idx="180">
                  <c:v>17552.5</c:v>
                </c:pt>
                <c:pt idx="181">
                  <c:v>17880</c:v>
                </c:pt>
                <c:pt idx="182">
                  <c:v>17885</c:v>
                </c:pt>
                <c:pt idx="183">
                  <c:v>17952.5</c:v>
                </c:pt>
                <c:pt idx="184">
                  <c:v>18284</c:v>
                </c:pt>
                <c:pt idx="185">
                  <c:v>19350</c:v>
                </c:pt>
                <c:pt idx="186">
                  <c:v>19758.5</c:v>
                </c:pt>
                <c:pt idx="187">
                  <c:v>19763.5</c:v>
                </c:pt>
                <c:pt idx="188">
                  <c:v>20107</c:v>
                </c:pt>
                <c:pt idx="189">
                  <c:v>20389.5</c:v>
                </c:pt>
                <c:pt idx="190">
                  <c:v>21188</c:v>
                </c:pt>
                <c:pt idx="191">
                  <c:v>21272</c:v>
                </c:pt>
                <c:pt idx="192">
                  <c:v>21580</c:v>
                </c:pt>
                <c:pt idx="193">
                  <c:v>21620</c:v>
                </c:pt>
                <c:pt idx="194">
                  <c:v>21627</c:v>
                </c:pt>
                <c:pt idx="195">
                  <c:v>21634.5</c:v>
                </c:pt>
                <c:pt idx="196">
                  <c:v>21994</c:v>
                </c:pt>
                <c:pt idx="197">
                  <c:v>23422.5</c:v>
                </c:pt>
                <c:pt idx="198">
                  <c:v>23863</c:v>
                </c:pt>
                <c:pt idx="199">
                  <c:v>24199.5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8E-40B0-A55B-0872A00BBBA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-19476</c:v>
                </c:pt>
                <c:pt idx="1">
                  <c:v>-19171</c:v>
                </c:pt>
                <c:pt idx="2">
                  <c:v>-19152.5</c:v>
                </c:pt>
                <c:pt idx="3">
                  <c:v>-19151.5</c:v>
                </c:pt>
                <c:pt idx="4">
                  <c:v>-18789.5</c:v>
                </c:pt>
                <c:pt idx="5">
                  <c:v>-18743.5</c:v>
                </c:pt>
                <c:pt idx="6">
                  <c:v>-18742.5</c:v>
                </c:pt>
                <c:pt idx="7">
                  <c:v>-18687.5</c:v>
                </c:pt>
                <c:pt idx="8">
                  <c:v>-18673</c:v>
                </c:pt>
                <c:pt idx="9">
                  <c:v>-18393.5</c:v>
                </c:pt>
                <c:pt idx="10">
                  <c:v>-18363</c:v>
                </c:pt>
                <c:pt idx="11">
                  <c:v>-18078.5</c:v>
                </c:pt>
                <c:pt idx="12">
                  <c:v>-18057</c:v>
                </c:pt>
                <c:pt idx="13">
                  <c:v>-18056</c:v>
                </c:pt>
                <c:pt idx="14">
                  <c:v>-18031.5</c:v>
                </c:pt>
                <c:pt idx="15">
                  <c:v>-17963</c:v>
                </c:pt>
                <c:pt idx="16">
                  <c:v>-17944.5</c:v>
                </c:pt>
                <c:pt idx="17">
                  <c:v>-17668.5</c:v>
                </c:pt>
                <c:pt idx="18">
                  <c:v>-17657</c:v>
                </c:pt>
                <c:pt idx="19">
                  <c:v>-17627.5</c:v>
                </c:pt>
                <c:pt idx="20">
                  <c:v>-17606</c:v>
                </c:pt>
                <c:pt idx="21">
                  <c:v>-17578.5</c:v>
                </c:pt>
                <c:pt idx="22">
                  <c:v>-17324.5</c:v>
                </c:pt>
                <c:pt idx="23">
                  <c:v>-17301</c:v>
                </c:pt>
                <c:pt idx="24">
                  <c:v>-17300</c:v>
                </c:pt>
                <c:pt idx="25">
                  <c:v>-17299</c:v>
                </c:pt>
                <c:pt idx="26">
                  <c:v>-17273.5</c:v>
                </c:pt>
                <c:pt idx="27">
                  <c:v>-17179.5</c:v>
                </c:pt>
                <c:pt idx="28">
                  <c:v>-16988</c:v>
                </c:pt>
                <c:pt idx="29">
                  <c:v>-16969.5</c:v>
                </c:pt>
                <c:pt idx="30">
                  <c:v>-16962.5</c:v>
                </c:pt>
                <c:pt idx="31">
                  <c:v>-16945</c:v>
                </c:pt>
                <c:pt idx="32">
                  <c:v>-16871.5</c:v>
                </c:pt>
                <c:pt idx="33">
                  <c:v>-16845</c:v>
                </c:pt>
                <c:pt idx="34">
                  <c:v>-16823.5</c:v>
                </c:pt>
                <c:pt idx="35">
                  <c:v>-16586</c:v>
                </c:pt>
                <c:pt idx="36">
                  <c:v>-16159.5</c:v>
                </c:pt>
                <c:pt idx="37">
                  <c:v>-16087</c:v>
                </c:pt>
                <c:pt idx="38">
                  <c:v>-16086</c:v>
                </c:pt>
                <c:pt idx="39">
                  <c:v>-16061.5</c:v>
                </c:pt>
                <c:pt idx="40">
                  <c:v>-16040</c:v>
                </c:pt>
                <c:pt idx="41">
                  <c:v>-15853.5</c:v>
                </c:pt>
                <c:pt idx="42">
                  <c:v>-15759.5</c:v>
                </c:pt>
                <c:pt idx="43">
                  <c:v>-15679</c:v>
                </c:pt>
                <c:pt idx="44">
                  <c:v>-15661.5</c:v>
                </c:pt>
                <c:pt idx="45">
                  <c:v>-15453.5</c:v>
                </c:pt>
                <c:pt idx="46">
                  <c:v>-15446.5</c:v>
                </c:pt>
                <c:pt idx="47">
                  <c:v>-15332</c:v>
                </c:pt>
                <c:pt idx="48">
                  <c:v>-15070</c:v>
                </c:pt>
                <c:pt idx="49">
                  <c:v>-14643.5</c:v>
                </c:pt>
                <c:pt idx="50">
                  <c:v>-14334.5</c:v>
                </c:pt>
                <c:pt idx="51">
                  <c:v>-14288.5</c:v>
                </c:pt>
                <c:pt idx="52">
                  <c:v>-13861</c:v>
                </c:pt>
                <c:pt idx="53">
                  <c:v>-13855</c:v>
                </c:pt>
                <c:pt idx="54">
                  <c:v>-13810</c:v>
                </c:pt>
                <c:pt idx="55">
                  <c:v>-13552</c:v>
                </c:pt>
                <c:pt idx="56">
                  <c:v>-13549</c:v>
                </c:pt>
                <c:pt idx="57">
                  <c:v>-13460</c:v>
                </c:pt>
                <c:pt idx="58">
                  <c:v>-13406</c:v>
                </c:pt>
                <c:pt idx="59">
                  <c:v>-13102</c:v>
                </c:pt>
                <c:pt idx="60">
                  <c:v>-12720.5</c:v>
                </c:pt>
                <c:pt idx="61">
                  <c:v>-12265.5</c:v>
                </c:pt>
                <c:pt idx="62">
                  <c:v>-11956.5</c:v>
                </c:pt>
                <c:pt idx="63">
                  <c:v>-11891</c:v>
                </c:pt>
                <c:pt idx="64">
                  <c:v>-11659.5</c:v>
                </c:pt>
                <c:pt idx="65">
                  <c:v>-11599.5</c:v>
                </c:pt>
                <c:pt idx="66">
                  <c:v>-11584</c:v>
                </c:pt>
                <c:pt idx="67">
                  <c:v>-11271</c:v>
                </c:pt>
                <c:pt idx="68">
                  <c:v>-11174</c:v>
                </c:pt>
                <c:pt idx="69">
                  <c:v>-10920</c:v>
                </c:pt>
                <c:pt idx="70">
                  <c:v>-10592.5</c:v>
                </c:pt>
                <c:pt idx="71">
                  <c:v>-10591.5</c:v>
                </c:pt>
                <c:pt idx="72">
                  <c:v>-10586.5</c:v>
                </c:pt>
                <c:pt idx="73">
                  <c:v>-10395.5</c:v>
                </c:pt>
                <c:pt idx="74">
                  <c:v>-10258</c:v>
                </c:pt>
                <c:pt idx="75">
                  <c:v>-10234.5</c:v>
                </c:pt>
                <c:pt idx="76">
                  <c:v>-10165</c:v>
                </c:pt>
                <c:pt idx="77">
                  <c:v>-10162</c:v>
                </c:pt>
                <c:pt idx="78">
                  <c:v>-10138.5</c:v>
                </c:pt>
                <c:pt idx="79">
                  <c:v>-10136.5</c:v>
                </c:pt>
                <c:pt idx="80">
                  <c:v>-10114</c:v>
                </c:pt>
                <c:pt idx="81">
                  <c:v>-9778.5</c:v>
                </c:pt>
                <c:pt idx="82">
                  <c:v>-9759</c:v>
                </c:pt>
                <c:pt idx="83">
                  <c:v>-9727.5</c:v>
                </c:pt>
                <c:pt idx="84">
                  <c:v>-9725</c:v>
                </c:pt>
                <c:pt idx="85">
                  <c:v>-9422.5</c:v>
                </c:pt>
                <c:pt idx="86">
                  <c:v>-9380.5</c:v>
                </c:pt>
                <c:pt idx="87">
                  <c:v>-9352</c:v>
                </c:pt>
                <c:pt idx="88">
                  <c:v>-9352</c:v>
                </c:pt>
                <c:pt idx="89">
                  <c:v>-9352</c:v>
                </c:pt>
                <c:pt idx="90">
                  <c:v>-8742</c:v>
                </c:pt>
                <c:pt idx="91">
                  <c:v>-8720.5</c:v>
                </c:pt>
                <c:pt idx="92">
                  <c:v>-8717.5</c:v>
                </c:pt>
                <c:pt idx="93">
                  <c:v>-8655.5</c:v>
                </c:pt>
                <c:pt idx="94">
                  <c:v>-8626</c:v>
                </c:pt>
                <c:pt idx="95">
                  <c:v>-8606.5</c:v>
                </c:pt>
                <c:pt idx="96">
                  <c:v>-8582</c:v>
                </c:pt>
                <c:pt idx="97">
                  <c:v>-8249.5</c:v>
                </c:pt>
                <c:pt idx="98">
                  <c:v>-7958.5</c:v>
                </c:pt>
                <c:pt idx="99">
                  <c:v>-7957.5</c:v>
                </c:pt>
                <c:pt idx="100">
                  <c:v>-7937</c:v>
                </c:pt>
                <c:pt idx="101">
                  <c:v>-7624</c:v>
                </c:pt>
                <c:pt idx="102">
                  <c:v>-7604.5</c:v>
                </c:pt>
                <c:pt idx="103">
                  <c:v>-7540.5</c:v>
                </c:pt>
                <c:pt idx="104">
                  <c:v>-7213</c:v>
                </c:pt>
                <c:pt idx="105">
                  <c:v>-7126</c:v>
                </c:pt>
                <c:pt idx="106">
                  <c:v>-6824</c:v>
                </c:pt>
                <c:pt idx="107">
                  <c:v>-6759</c:v>
                </c:pt>
                <c:pt idx="108">
                  <c:v>-6758</c:v>
                </c:pt>
                <c:pt idx="109">
                  <c:v>-6749.5</c:v>
                </c:pt>
                <c:pt idx="110">
                  <c:v>-6736.5</c:v>
                </c:pt>
                <c:pt idx="111">
                  <c:v>-6731.5</c:v>
                </c:pt>
                <c:pt idx="112">
                  <c:v>-6490.5</c:v>
                </c:pt>
                <c:pt idx="113">
                  <c:v>-6463</c:v>
                </c:pt>
                <c:pt idx="114">
                  <c:v>-6454</c:v>
                </c:pt>
                <c:pt idx="115">
                  <c:v>-6453</c:v>
                </c:pt>
                <c:pt idx="116">
                  <c:v>-6428.5</c:v>
                </c:pt>
                <c:pt idx="117">
                  <c:v>-6395.5</c:v>
                </c:pt>
                <c:pt idx="118">
                  <c:v>-6375.5</c:v>
                </c:pt>
                <c:pt idx="119">
                  <c:v>-6033.5</c:v>
                </c:pt>
                <c:pt idx="120">
                  <c:v>-6007</c:v>
                </c:pt>
                <c:pt idx="121">
                  <c:v>-5759</c:v>
                </c:pt>
                <c:pt idx="122">
                  <c:v>-5733.5</c:v>
                </c:pt>
                <c:pt idx="123">
                  <c:v>-5708</c:v>
                </c:pt>
                <c:pt idx="124">
                  <c:v>-5708</c:v>
                </c:pt>
                <c:pt idx="125">
                  <c:v>-5634.5</c:v>
                </c:pt>
                <c:pt idx="126">
                  <c:v>-5313.5</c:v>
                </c:pt>
                <c:pt idx="127">
                  <c:v>-4860.5</c:v>
                </c:pt>
                <c:pt idx="128">
                  <c:v>-4471.5</c:v>
                </c:pt>
                <c:pt idx="129">
                  <c:v>-4238.5</c:v>
                </c:pt>
                <c:pt idx="130">
                  <c:v>-4200.5</c:v>
                </c:pt>
                <c:pt idx="131">
                  <c:v>-4170.5</c:v>
                </c:pt>
                <c:pt idx="132">
                  <c:v>-3739.5</c:v>
                </c:pt>
                <c:pt idx="133">
                  <c:v>-3739</c:v>
                </c:pt>
                <c:pt idx="134">
                  <c:v>-3525</c:v>
                </c:pt>
                <c:pt idx="135">
                  <c:v>-3462.5</c:v>
                </c:pt>
                <c:pt idx="136">
                  <c:v>-3405.5</c:v>
                </c:pt>
                <c:pt idx="137">
                  <c:v>-3400.5</c:v>
                </c:pt>
                <c:pt idx="138">
                  <c:v>-3183.5</c:v>
                </c:pt>
                <c:pt idx="139">
                  <c:v>-3135.5</c:v>
                </c:pt>
                <c:pt idx="140">
                  <c:v>-3012</c:v>
                </c:pt>
                <c:pt idx="141">
                  <c:v>-2991.5</c:v>
                </c:pt>
                <c:pt idx="142">
                  <c:v>-2685.5</c:v>
                </c:pt>
                <c:pt idx="143">
                  <c:v>-2630.5</c:v>
                </c:pt>
                <c:pt idx="144">
                  <c:v>-2569</c:v>
                </c:pt>
                <c:pt idx="145">
                  <c:v>-1644</c:v>
                </c:pt>
                <c:pt idx="146">
                  <c:v>-873.5</c:v>
                </c:pt>
                <c:pt idx="147">
                  <c:v>-858.5</c:v>
                </c:pt>
                <c:pt idx="148">
                  <c:v>-844</c:v>
                </c:pt>
                <c:pt idx="149">
                  <c:v>-525</c:v>
                </c:pt>
                <c:pt idx="150">
                  <c:v>-472</c:v>
                </c:pt>
                <c:pt idx="151">
                  <c:v>-471.5</c:v>
                </c:pt>
                <c:pt idx="152">
                  <c:v>-357.5</c:v>
                </c:pt>
                <c:pt idx="153">
                  <c:v>-354.5</c:v>
                </c:pt>
                <c:pt idx="154">
                  <c:v>-116.5</c:v>
                </c:pt>
                <c:pt idx="155">
                  <c:v>-47.5</c:v>
                </c:pt>
                <c:pt idx="156">
                  <c:v>-0.5</c:v>
                </c:pt>
                <c:pt idx="157">
                  <c:v>-3012</c:v>
                </c:pt>
                <c:pt idx="158">
                  <c:v>424</c:v>
                </c:pt>
                <c:pt idx="159">
                  <c:v>1002.5</c:v>
                </c:pt>
                <c:pt idx="160">
                  <c:v>1850</c:v>
                </c:pt>
                <c:pt idx="161">
                  <c:v>1877.5</c:v>
                </c:pt>
                <c:pt idx="162">
                  <c:v>2249</c:v>
                </c:pt>
                <c:pt idx="163">
                  <c:v>3692.5</c:v>
                </c:pt>
                <c:pt idx="164">
                  <c:v>3693.5</c:v>
                </c:pt>
                <c:pt idx="165">
                  <c:v>4118</c:v>
                </c:pt>
                <c:pt idx="166">
                  <c:v>4393.5</c:v>
                </c:pt>
                <c:pt idx="167">
                  <c:v>4394.5</c:v>
                </c:pt>
                <c:pt idx="168">
                  <c:v>4395.5</c:v>
                </c:pt>
                <c:pt idx="169">
                  <c:v>14585</c:v>
                </c:pt>
                <c:pt idx="170">
                  <c:v>14899</c:v>
                </c:pt>
                <c:pt idx="171">
                  <c:v>15971</c:v>
                </c:pt>
                <c:pt idx="172">
                  <c:v>16415</c:v>
                </c:pt>
                <c:pt idx="173">
                  <c:v>16434.5</c:v>
                </c:pt>
                <c:pt idx="174">
                  <c:v>16712</c:v>
                </c:pt>
                <c:pt idx="175">
                  <c:v>17548.5</c:v>
                </c:pt>
                <c:pt idx="176">
                  <c:v>17550.5</c:v>
                </c:pt>
                <c:pt idx="177">
                  <c:v>17550.5</c:v>
                </c:pt>
                <c:pt idx="178">
                  <c:v>17551.5</c:v>
                </c:pt>
                <c:pt idx="179">
                  <c:v>17551.5</c:v>
                </c:pt>
                <c:pt idx="180">
                  <c:v>17552.5</c:v>
                </c:pt>
                <c:pt idx="181">
                  <c:v>17880</c:v>
                </c:pt>
                <c:pt idx="182">
                  <c:v>17885</c:v>
                </c:pt>
                <c:pt idx="183">
                  <c:v>17952.5</c:v>
                </c:pt>
                <c:pt idx="184">
                  <c:v>18284</c:v>
                </c:pt>
                <c:pt idx="185">
                  <c:v>19350</c:v>
                </c:pt>
                <c:pt idx="186">
                  <c:v>19758.5</c:v>
                </c:pt>
                <c:pt idx="187">
                  <c:v>19763.5</c:v>
                </c:pt>
                <c:pt idx="188">
                  <c:v>20107</c:v>
                </c:pt>
                <c:pt idx="189">
                  <c:v>20389.5</c:v>
                </c:pt>
                <c:pt idx="190">
                  <c:v>21188</c:v>
                </c:pt>
                <c:pt idx="191">
                  <c:v>21272</c:v>
                </c:pt>
                <c:pt idx="192">
                  <c:v>21580</c:v>
                </c:pt>
                <c:pt idx="193">
                  <c:v>21620</c:v>
                </c:pt>
                <c:pt idx="194">
                  <c:v>21627</c:v>
                </c:pt>
                <c:pt idx="195">
                  <c:v>21634.5</c:v>
                </c:pt>
                <c:pt idx="196">
                  <c:v>21994</c:v>
                </c:pt>
                <c:pt idx="197">
                  <c:v>23422.5</c:v>
                </c:pt>
                <c:pt idx="198">
                  <c:v>23863</c:v>
                </c:pt>
                <c:pt idx="199">
                  <c:v>24199.5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0.17504392067962155</c:v>
                </c:pt>
                <c:pt idx="1">
                  <c:v>0.17189058177995106</c:v>
                </c:pt>
                <c:pt idx="2">
                  <c:v>0.17169931368275795</c:v>
                </c:pt>
                <c:pt idx="3">
                  <c:v>0.17168897486669346</c:v>
                </c:pt>
                <c:pt idx="4">
                  <c:v>0.16794632345134686</c:v>
                </c:pt>
                <c:pt idx="5">
                  <c:v>0.16747073791238015</c:v>
                </c:pt>
                <c:pt idx="6">
                  <c:v>0.16746039909631566</c:v>
                </c:pt>
                <c:pt idx="7">
                  <c:v>0.16689176421276852</c:v>
                </c:pt>
                <c:pt idx="8">
                  <c:v>0.16674185137983338</c:v>
                </c:pt>
                <c:pt idx="9">
                  <c:v>0.16385215228980748</c:v>
                </c:pt>
                <c:pt idx="10">
                  <c:v>0.16353681839984044</c:v>
                </c:pt>
                <c:pt idx="11">
                  <c:v>0.16059542522949205</c:v>
                </c:pt>
                <c:pt idx="12">
                  <c:v>0.16037314068410546</c:v>
                </c:pt>
                <c:pt idx="13">
                  <c:v>0.16036280186804097</c:v>
                </c:pt>
                <c:pt idx="14">
                  <c:v>0.16010950087446088</c:v>
                </c:pt>
                <c:pt idx="15">
                  <c:v>0.15940129197404307</c:v>
                </c:pt>
                <c:pt idx="16">
                  <c:v>0.15921002387684996</c:v>
                </c:pt>
                <c:pt idx="17">
                  <c:v>0.15635651064304978</c:v>
                </c:pt>
                <c:pt idx="18">
                  <c:v>0.15623761425830809</c:v>
                </c:pt>
                <c:pt idx="19">
                  <c:v>0.15593261918440554</c:v>
                </c:pt>
                <c:pt idx="20">
                  <c:v>0.15571033463901895</c:v>
                </c:pt>
                <c:pt idx="21">
                  <c:v>0.15542601719724539</c:v>
                </c:pt>
                <c:pt idx="22">
                  <c:v>0.15279995791686407</c:v>
                </c:pt>
                <c:pt idx="23">
                  <c:v>0.15255699573934847</c:v>
                </c:pt>
                <c:pt idx="24">
                  <c:v>0.15254665692328398</c:v>
                </c:pt>
                <c:pt idx="25">
                  <c:v>0.15253631810721949</c:v>
                </c:pt>
                <c:pt idx="26">
                  <c:v>0.1522726782975749</c:v>
                </c:pt>
                <c:pt idx="27">
                  <c:v>0.15130082958751251</c:v>
                </c:pt>
                <c:pt idx="28">
                  <c:v>0.14932094631116205</c:v>
                </c:pt>
                <c:pt idx="29">
                  <c:v>0.14912967821396891</c:v>
                </c:pt>
                <c:pt idx="30">
                  <c:v>0.14905730650151747</c:v>
                </c:pt>
                <c:pt idx="31">
                  <c:v>0.14887637722038882</c:v>
                </c:pt>
                <c:pt idx="32">
                  <c:v>0.14811647423964855</c:v>
                </c:pt>
                <c:pt idx="33">
                  <c:v>0.14784249561393947</c:v>
                </c:pt>
                <c:pt idx="34">
                  <c:v>0.14762021106855289</c:v>
                </c:pt>
                <c:pt idx="35">
                  <c:v>0.1451647422532357</c:v>
                </c:pt>
                <c:pt idx="36">
                  <c:v>0.14075523720172928</c:v>
                </c:pt>
                <c:pt idx="37">
                  <c:v>0.1400056730370535</c:v>
                </c:pt>
                <c:pt idx="38">
                  <c:v>0.139995334220989</c:v>
                </c:pt>
                <c:pt idx="39">
                  <c:v>0.13974203322740894</c:v>
                </c:pt>
                <c:pt idx="40">
                  <c:v>0.13951974868202233</c:v>
                </c:pt>
                <c:pt idx="41">
                  <c:v>0.1375915594859943</c:v>
                </c:pt>
                <c:pt idx="42">
                  <c:v>0.13661971077593194</c:v>
                </c:pt>
                <c:pt idx="43">
                  <c:v>0.13578743608274021</c:v>
                </c:pt>
                <c:pt idx="44">
                  <c:v>0.13560650680161157</c:v>
                </c:pt>
                <c:pt idx="45">
                  <c:v>0.13345603306019696</c:v>
                </c:pt>
                <c:pt idx="46">
                  <c:v>0.13338366134774551</c:v>
                </c:pt>
                <c:pt idx="47">
                  <c:v>0.13219986690836102</c:v>
                </c:pt>
                <c:pt idx="48">
                  <c:v>0.12949109709946374</c:v>
                </c:pt>
                <c:pt idx="49">
                  <c:v>0.12508159204795732</c:v>
                </c:pt>
                <c:pt idx="50">
                  <c:v>0.12188689788402887</c:v>
                </c:pt>
                <c:pt idx="51">
                  <c:v>0.12141131234506217</c:v>
                </c:pt>
                <c:pt idx="52">
                  <c:v>0.11699146847749126</c:v>
                </c:pt>
                <c:pt idx="53">
                  <c:v>0.1169294355811043</c:v>
                </c:pt>
                <c:pt idx="54">
                  <c:v>0.11646418885820209</c:v>
                </c:pt>
                <c:pt idx="55">
                  <c:v>0.1137967743135628</c:v>
                </c:pt>
                <c:pt idx="56">
                  <c:v>0.11376575786536933</c:v>
                </c:pt>
                <c:pt idx="57">
                  <c:v>0.11284560323562942</c:v>
                </c:pt>
                <c:pt idx="58">
                  <c:v>0.11228730716814678</c:v>
                </c:pt>
                <c:pt idx="59">
                  <c:v>0.10914430708454079</c:v>
                </c:pt>
                <c:pt idx="60">
                  <c:v>0.10520004875593655</c:v>
                </c:pt>
                <c:pt idx="61">
                  <c:v>0.10049588744659207</c:v>
                </c:pt>
                <c:pt idx="62">
                  <c:v>9.7301193282663623E-2</c:v>
                </c:pt>
                <c:pt idx="63">
                  <c:v>9.6624000830439316E-2</c:v>
                </c:pt>
                <c:pt idx="64">
                  <c:v>9.4230564911509093E-2</c:v>
                </c:pt>
                <c:pt idx="65">
                  <c:v>9.3610235947639495E-2</c:v>
                </c:pt>
                <c:pt idx="66">
                  <c:v>9.3449984298639849E-2</c:v>
                </c:pt>
                <c:pt idx="67">
                  <c:v>9.0213934870453413E-2</c:v>
                </c:pt>
                <c:pt idx="68">
                  <c:v>8.9211069712197569E-2</c:v>
                </c:pt>
                <c:pt idx="69">
                  <c:v>8.6585010431816239E-2</c:v>
                </c:pt>
                <c:pt idx="70">
                  <c:v>8.3199048170694664E-2</c:v>
                </c:pt>
                <c:pt idx="71">
                  <c:v>8.3188709354630172E-2</c:v>
                </c:pt>
                <c:pt idx="72">
                  <c:v>8.313701527430771E-2</c:v>
                </c:pt>
                <c:pt idx="73">
                  <c:v>8.116230140598947E-2</c:v>
                </c:pt>
                <c:pt idx="74">
                  <c:v>7.9740714197121629E-2</c:v>
                </c:pt>
                <c:pt idx="75">
                  <c:v>7.9497752019606044E-2</c:v>
                </c:pt>
                <c:pt idx="76">
                  <c:v>7.8779204303123754E-2</c:v>
                </c:pt>
                <c:pt idx="77">
                  <c:v>7.8748187854930263E-2</c:v>
                </c:pt>
                <c:pt idx="78">
                  <c:v>7.8505225677414678E-2</c:v>
                </c:pt>
                <c:pt idx="79">
                  <c:v>7.8484548045285693E-2</c:v>
                </c:pt>
                <c:pt idx="80">
                  <c:v>7.8251924683834587E-2</c:v>
                </c:pt>
                <c:pt idx="81">
                  <c:v>7.4783251894197059E-2</c:v>
                </c:pt>
                <c:pt idx="82">
                  <c:v>7.4581644980939443E-2</c:v>
                </c:pt>
                <c:pt idx="83">
                  <c:v>7.4255972274907892E-2</c:v>
                </c:pt>
                <c:pt idx="84">
                  <c:v>7.4230125234746661E-2</c:v>
                </c:pt>
                <c:pt idx="85">
                  <c:v>7.1102633375237423E-2</c:v>
                </c:pt>
                <c:pt idx="86">
                  <c:v>7.0668403100528701E-2</c:v>
                </c:pt>
                <c:pt idx="87">
                  <c:v>7.037374684269064E-2</c:v>
                </c:pt>
                <c:pt idx="88">
                  <c:v>7.037374684269064E-2</c:v>
                </c:pt>
                <c:pt idx="89">
                  <c:v>7.037374684269064E-2</c:v>
                </c:pt>
                <c:pt idx="90">
                  <c:v>6.4067069043349675E-2</c:v>
                </c:pt>
                <c:pt idx="91">
                  <c:v>6.3844784497963075E-2</c:v>
                </c:pt>
                <c:pt idx="92">
                  <c:v>6.3813768049769584E-2</c:v>
                </c:pt>
                <c:pt idx="93">
                  <c:v>6.3172761453771001E-2</c:v>
                </c:pt>
                <c:pt idx="94">
                  <c:v>6.2867766379868448E-2</c:v>
                </c:pt>
                <c:pt idx="95">
                  <c:v>6.2666159466610832E-2</c:v>
                </c:pt>
                <c:pt idx="96">
                  <c:v>6.2412858473030741E-2</c:v>
                </c:pt>
                <c:pt idx="97">
                  <c:v>5.897520213158669E-2</c:v>
                </c:pt>
                <c:pt idx="98">
                  <c:v>5.5966606656819115E-2</c:v>
                </c:pt>
                <c:pt idx="99">
                  <c:v>5.5956267840754623E-2</c:v>
                </c:pt>
                <c:pt idx="100">
                  <c:v>5.5744322111432515E-2</c:v>
                </c:pt>
                <c:pt idx="101">
                  <c:v>5.2508272683246093E-2</c:v>
                </c:pt>
                <c:pt idx="102">
                  <c:v>5.2306665769988464E-2</c:v>
                </c:pt>
                <c:pt idx="103">
                  <c:v>5.1644981541860896E-2</c:v>
                </c:pt>
                <c:pt idx="104">
                  <c:v>4.8259019280739307E-2</c:v>
                </c:pt>
                <c:pt idx="105">
                  <c:v>4.7359542283128386E-2</c:v>
                </c:pt>
                <c:pt idx="106">
                  <c:v>4.4237219831651381E-2</c:v>
                </c:pt>
                <c:pt idx="107">
                  <c:v>4.356519678745932E-2</c:v>
                </c:pt>
                <c:pt idx="108">
                  <c:v>4.3554857971394828E-2</c:v>
                </c:pt>
                <c:pt idx="109">
                  <c:v>4.3466978034846629E-2</c:v>
                </c:pt>
                <c:pt idx="110">
                  <c:v>4.3332573426008214E-2</c:v>
                </c:pt>
                <c:pt idx="111">
                  <c:v>4.3280879345685752E-2</c:v>
                </c:pt>
                <c:pt idx="112">
                  <c:v>4.0789224674142852E-2</c:v>
                </c:pt>
                <c:pt idx="113">
                  <c:v>4.0504907232369283E-2</c:v>
                </c:pt>
                <c:pt idx="114">
                  <c:v>4.0411857887788838E-2</c:v>
                </c:pt>
                <c:pt idx="115">
                  <c:v>4.0401519071724346E-2</c:v>
                </c:pt>
                <c:pt idx="116">
                  <c:v>4.0148218078144254E-2</c:v>
                </c:pt>
                <c:pt idx="117">
                  <c:v>3.9807037148015978E-2</c:v>
                </c:pt>
                <c:pt idx="118">
                  <c:v>3.9600260826726116E-2</c:v>
                </c:pt>
                <c:pt idx="119">
                  <c:v>3.6064385732669374E-2</c:v>
                </c:pt>
                <c:pt idx="120">
                  <c:v>3.5790407106960298E-2</c:v>
                </c:pt>
                <c:pt idx="121">
                  <c:v>3.3226380722965944E-2</c:v>
                </c:pt>
                <c:pt idx="122">
                  <c:v>3.296274091332136E-2</c:v>
                </c:pt>
                <c:pt idx="123">
                  <c:v>3.2699101103676784E-2</c:v>
                </c:pt>
                <c:pt idx="124">
                  <c:v>3.2699101103676784E-2</c:v>
                </c:pt>
                <c:pt idx="125">
                  <c:v>3.1939198122936517E-2</c:v>
                </c:pt>
                <c:pt idx="126">
                  <c:v>2.8620438166234149E-2</c:v>
                </c:pt>
                <c:pt idx="127">
                  <c:v>2.3936954489018648E-2</c:v>
                </c:pt>
                <c:pt idx="128">
                  <c:v>1.9915155039930729E-2</c:v>
                </c:pt>
                <c:pt idx="129">
                  <c:v>1.7506210896903768E-2</c:v>
                </c:pt>
                <c:pt idx="130">
                  <c:v>1.7113335886453022E-2</c:v>
                </c:pt>
                <c:pt idx="131">
                  <c:v>1.6803171404518223E-2</c:v>
                </c:pt>
                <c:pt idx="132">
                  <c:v>1.2347141680721575E-2</c:v>
                </c:pt>
                <c:pt idx="133">
                  <c:v>1.2341972272689329E-2</c:v>
                </c:pt>
                <c:pt idx="134">
                  <c:v>1.0129465634887751E-2</c:v>
                </c:pt>
                <c:pt idx="135">
                  <c:v>9.4832896308569142E-3</c:v>
                </c:pt>
                <c:pt idx="136">
                  <c:v>8.8939771151807928E-3</c:v>
                </c:pt>
                <c:pt idx="137">
                  <c:v>8.842283034858324E-3</c:v>
                </c:pt>
                <c:pt idx="138">
                  <c:v>6.5987599488632614E-3</c:v>
                </c:pt>
                <c:pt idx="139">
                  <c:v>6.1024967777675784E-3</c:v>
                </c:pt>
                <c:pt idx="140">
                  <c:v>4.8256529938026475E-3</c:v>
                </c:pt>
                <c:pt idx="141">
                  <c:v>4.6137072644805328E-3</c:v>
                </c:pt>
                <c:pt idx="142">
                  <c:v>1.4500295487455614E-3</c:v>
                </c:pt>
                <c:pt idx="143">
                  <c:v>8.8139466519842474E-4</c:v>
                </c:pt>
                <c:pt idx="144">
                  <c:v>2.4555747723208413E-4</c:v>
                </c:pt>
                <c:pt idx="145">
                  <c:v>-9.3178473824242873E-3</c:v>
                </c:pt>
                <c:pt idx="146">
                  <c:v>-1.7283905160116433E-2</c:v>
                </c:pt>
                <c:pt idx="147">
                  <c:v>-1.7438987401083832E-2</c:v>
                </c:pt>
                <c:pt idx="148">
                  <c:v>-1.7588900234018989E-2</c:v>
                </c:pt>
                <c:pt idx="149">
                  <c:v>-2.0886982558592372E-2</c:v>
                </c:pt>
                <c:pt idx="150">
                  <c:v>-2.1434939810010524E-2</c:v>
                </c:pt>
                <c:pt idx="151">
                  <c:v>-2.144010921804277E-2</c:v>
                </c:pt>
                <c:pt idx="152">
                  <c:v>-2.2618734249395013E-2</c:v>
                </c:pt>
                <c:pt idx="153">
                  <c:v>-2.2649750697588494E-2</c:v>
                </c:pt>
                <c:pt idx="154">
                  <c:v>-2.5110388920937917E-2</c:v>
                </c:pt>
                <c:pt idx="155">
                  <c:v>-2.5823767229387957E-2</c:v>
                </c:pt>
                <c:pt idx="156">
                  <c:v>-2.6309691584419148E-2</c:v>
                </c:pt>
                <c:pt idx="157">
                  <c:v>4.8256529938026475E-3</c:v>
                </c:pt>
                <c:pt idx="158">
                  <c:v>-3.0698519003796585E-2</c:v>
                </c:pt>
                <c:pt idx="159">
                  <c:v>-3.6679524097106002E-2</c:v>
                </c:pt>
                <c:pt idx="160">
                  <c:v>-4.5441670711764137E-2</c:v>
                </c:pt>
                <c:pt idx="161">
                  <c:v>-4.5725988153537706E-2</c:v>
                </c:pt>
                <c:pt idx="162">
                  <c:v>-4.9566858321496987E-2</c:v>
                </c:pt>
                <c:pt idx="163">
                  <c:v>-6.4490939310593173E-2</c:v>
                </c:pt>
                <c:pt idx="164">
                  <c:v>-6.450127812665768E-2</c:v>
                </c:pt>
                <c:pt idx="165">
                  <c:v>-6.8890105546035113E-2</c:v>
                </c:pt>
                <c:pt idx="166">
                  <c:v>-7.1738449371803029E-2</c:v>
                </c:pt>
                <c:pt idx="167">
                  <c:v>-7.1748788187867535E-2</c:v>
                </c:pt>
                <c:pt idx="168">
                  <c:v>-7.1759127003932027E-2</c:v>
                </c:pt>
                <c:pt idx="169">
                  <c:v>-0.17710649329308725</c:v>
                </c:pt>
                <c:pt idx="170">
                  <c:v>-0.18035288153733817</c:v>
                </c:pt>
                <c:pt idx="171">
                  <c:v>-0.19143609235847506</c:v>
                </c:pt>
                <c:pt idx="172">
                  <c:v>-0.19602652669111012</c:v>
                </c:pt>
                <c:pt idx="173">
                  <c:v>-0.19622813360436775</c:v>
                </c:pt>
                <c:pt idx="174">
                  <c:v>-0.19909715506226466</c:v>
                </c:pt>
                <c:pt idx="175">
                  <c:v>-0.20774557470021338</c:v>
                </c:pt>
                <c:pt idx="176">
                  <c:v>-0.20776625233234236</c:v>
                </c:pt>
                <c:pt idx="177">
                  <c:v>-0.20776625233234236</c:v>
                </c:pt>
                <c:pt idx="178">
                  <c:v>-0.20777659114840685</c:v>
                </c:pt>
                <c:pt idx="179">
                  <c:v>-0.20777659114840685</c:v>
                </c:pt>
                <c:pt idx="180">
                  <c:v>-0.20778692996447135</c:v>
                </c:pt>
                <c:pt idx="181">
                  <c:v>-0.21117289222559291</c:v>
                </c:pt>
                <c:pt idx="182">
                  <c:v>-0.2112245863059154</c:v>
                </c:pt>
                <c:pt idx="183">
                  <c:v>-0.21192245639026869</c:v>
                </c:pt>
                <c:pt idx="184">
                  <c:v>-0.21534977391564825</c:v>
                </c:pt>
                <c:pt idx="185">
                  <c:v>-0.22637095184039818</c:v>
                </c:pt>
                <c:pt idx="186">
                  <c:v>-0.23059435820274371</c:v>
                </c:pt>
                <c:pt idx="187">
                  <c:v>-0.23064605228306617</c:v>
                </c:pt>
                <c:pt idx="188">
                  <c:v>-0.23419743560121967</c:v>
                </c:pt>
                <c:pt idx="189">
                  <c:v>-0.23711815113943904</c:v>
                </c:pt>
                <c:pt idx="190">
                  <c:v>-0.24537369576693699</c:v>
                </c:pt>
                <c:pt idx="191">
                  <c:v>-0.24624215631635443</c:v>
                </c:pt>
                <c:pt idx="192">
                  <c:v>-0.24942651166421839</c:v>
                </c:pt>
                <c:pt idx="193">
                  <c:v>-0.24984006430679814</c:v>
                </c:pt>
                <c:pt idx="194">
                  <c:v>-0.24991243601924959</c:v>
                </c:pt>
                <c:pt idx="195">
                  <c:v>-0.24998997713973328</c:v>
                </c:pt>
                <c:pt idx="196">
                  <c:v>-0.25370678151491866</c:v>
                </c:pt>
                <c:pt idx="197">
                  <c:v>-0.26847578026304741</c:v>
                </c:pt>
                <c:pt idx="198">
                  <c:v>-0.27303002873945681</c:v>
                </c:pt>
                <c:pt idx="199">
                  <c:v>-0.27650904034515877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8E-40B0-A55B-0872A00BBBA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-19476</c:v>
                </c:pt>
                <c:pt idx="1">
                  <c:v>-19171</c:v>
                </c:pt>
                <c:pt idx="2">
                  <c:v>-19152.5</c:v>
                </c:pt>
                <c:pt idx="3">
                  <c:v>-19151.5</c:v>
                </c:pt>
                <c:pt idx="4">
                  <c:v>-18789.5</c:v>
                </c:pt>
                <c:pt idx="5">
                  <c:v>-18743.5</c:v>
                </c:pt>
                <c:pt idx="6">
                  <c:v>-18742.5</c:v>
                </c:pt>
                <c:pt idx="7">
                  <c:v>-18687.5</c:v>
                </c:pt>
                <c:pt idx="8">
                  <c:v>-18673</c:v>
                </c:pt>
                <c:pt idx="9">
                  <c:v>-18393.5</c:v>
                </c:pt>
                <c:pt idx="10">
                  <c:v>-18363</c:v>
                </c:pt>
                <c:pt idx="11">
                  <c:v>-18078.5</c:v>
                </c:pt>
                <c:pt idx="12">
                  <c:v>-18057</c:v>
                </c:pt>
                <c:pt idx="13">
                  <c:v>-18056</c:v>
                </c:pt>
                <c:pt idx="14">
                  <c:v>-18031.5</c:v>
                </c:pt>
                <c:pt idx="15">
                  <c:v>-17963</c:v>
                </c:pt>
                <c:pt idx="16">
                  <c:v>-17944.5</c:v>
                </c:pt>
                <c:pt idx="17">
                  <c:v>-17668.5</c:v>
                </c:pt>
                <c:pt idx="18">
                  <c:v>-17657</c:v>
                </c:pt>
                <c:pt idx="19">
                  <c:v>-17627.5</c:v>
                </c:pt>
                <c:pt idx="20">
                  <c:v>-17606</c:v>
                </c:pt>
                <c:pt idx="21">
                  <c:v>-17578.5</c:v>
                </c:pt>
                <c:pt idx="22">
                  <c:v>-17324.5</c:v>
                </c:pt>
                <c:pt idx="23">
                  <c:v>-17301</c:v>
                </c:pt>
                <c:pt idx="24">
                  <c:v>-17300</c:v>
                </c:pt>
                <c:pt idx="25">
                  <c:v>-17299</c:v>
                </c:pt>
                <c:pt idx="26">
                  <c:v>-17273.5</c:v>
                </c:pt>
                <c:pt idx="27">
                  <c:v>-17179.5</c:v>
                </c:pt>
                <c:pt idx="28">
                  <c:v>-16988</c:v>
                </c:pt>
                <c:pt idx="29">
                  <c:v>-16969.5</c:v>
                </c:pt>
                <c:pt idx="30">
                  <c:v>-16962.5</c:v>
                </c:pt>
                <c:pt idx="31">
                  <c:v>-16945</c:v>
                </c:pt>
                <c:pt idx="32">
                  <c:v>-16871.5</c:v>
                </c:pt>
                <c:pt idx="33">
                  <c:v>-16845</c:v>
                </c:pt>
                <c:pt idx="34">
                  <c:v>-16823.5</c:v>
                </c:pt>
                <c:pt idx="35">
                  <c:v>-16586</c:v>
                </c:pt>
                <c:pt idx="36">
                  <c:v>-16159.5</c:v>
                </c:pt>
                <c:pt idx="37">
                  <c:v>-16087</c:v>
                </c:pt>
                <c:pt idx="38">
                  <c:v>-16086</c:v>
                </c:pt>
                <c:pt idx="39">
                  <c:v>-16061.5</c:v>
                </c:pt>
                <c:pt idx="40">
                  <c:v>-16040</c:v>
                </c:pt>
                <c:pt idx="41">
                  <c:v>-15853.5</c:v>
                </c:pt>
                <c:pt idx="42">
                  <c:v>-15759.5</c:v>
                </c:pt>
                <c:pt idx="43">
                  <c:v>-15679</c:v>
                </c:pt>
                <c:pt idx="44">
                  <c:v>-15661.5</c:v>
                </c:pt>
                <c:pt idx="45">
                  <c:v>-15453.5</c:v>
                </c:pt>
                <c:pt idx="46">
                  <c:v>-15446.5</c:v>
                </c:pt>
                <c:pt idx="47">
                  <c:v>-15332</c:v>
                </c:pt>
                <c:pt idx="48">
                  <c:v>-15070</c:v>
                </c:pt>
                <c:pt idx="49">
                  <c:v>-14643.5</c:v>
                </c:pt>
                <c:pt idx="50">
                  <c:v>-14334.5</c:v>
                </c:pt>
                <c:pt idx="51">
                  <c:v>-14288.5</c:v>
                </c:pt>
                <c:pt idx="52">
                  <c:v>-13861</c:v>
                </c:pt>
                <c:pt idx="53">
                  <c:v>-13855</c:v>
                </c:pt>
                <c:pt idx="54">
                  <c:v>-13810</c:v>
                </c:pt>
                <c:pt idx="55">
                  <c:v>-13552</c:v>
                </c:pt>
                <c:pt idx="56">
                  <c:v>-13549</c:v>
                </c:pt>
                <c:pt idx="57">
                  <c:v>-13460</c:v>
                </c:pt>
                <c:pt idx="58">
                  <c:v>-13406</c:v>
                </c:pt>
                <c:pt idx="59">
                  <c:v>-13102</c:v>
                </c:pt>
                <c:pt idx="60">
                  <c:v>-12720.5</c:v>
                </c:pt>
                <c:pt idx="61">
                  <c:v>-12265.5</c:v>
                </c:pt>
                <c:pt idx="62">
                  <c:v>-11956.5</c:v>
                </c:pt>
                <c:pt idx="63">
                  <c:v>-11891</c:v>
                </c:pt>
                <c:pt idx="64">
                  <c:v>-11659.5</c:v>
                </c:pt>
                <c:pt idx="65">
                  <c:v>-11599.5</c:v>
                </c:pt>
                <c:pt idx="66">
                  <c:v>-11584</c:v>
                </c:pt>
                <c:pt idx="67">
                  <c:v>-11271</c:v>
                </c:pt>
                <c:pt idx="68">
                  <c:v>-11174</c:v>
                </c:pt>
                <c:pt idx="69">
                  <c:v>-10920</c:v>
                </c:pt>
                <c:pt idx="70">
                  <c:v>-10592.5</c:v>
                </c:pt>
                <c:pt idx="71">
                  <c:v>-10591.5</c:v>
                </c:pt>
                <c:pt idx="72">
                  <c:v>-10586.5</c:v>
                </c:pt>
                <c:pt idx="73">
                  <c:v>-10395.5</c:v>
                </c:pt>
                <c:pt idx="74">
                  <c:v>-10258</c:v>
                </c:pt>
                <c:pt idx="75">
                  <c:v>-10234.5</c:v>
                </c:pt>
                <c:pt idx="76">
                  <c:v>-10165</c:v>
                </c:pt>
                <c:pt idx="77">
                  <c:v>-10162</c:v>
                </c:pt>
                <c:pt idx="78">
                  <c:v>-10138.5</c:v>
                </c:pt>
                <c:pt idx="79">
                  <c:v>-10136.5</c:v>
                </c:pt>
                <c:pt idx="80">
                  <c:v>-10114</c:v>
                </c:pt>
                <c:pt idx="81">
                  <c:v>-9778.5</c:v>
                </c:pt>
                <c:pt idx="82">
                  <c:v>-9759</c:v>
                </c:pt>
                <c:pt idx="83">
                  <c:v>-9727.5</c:v>
                </c:pt>
                <c:pt idx="84">
                  <c:v>-9725</c:v>
                </c:pt>
                <c:pt idx="85">
                  <c:v>-9422.5</c:v>
                </c:pt>
                <c:pt idx="86">
                  <c:v>-9380.5</c:v>
                </c:pt>
                <c:pt idx="87">
                  <c:v>-9352</c:v>
                </c:pt>
                <c:pt idx="88">
                  <c:v>-9352</c:v>
                </c:pt>
                <c:pt idx="89">
                  <c:v>-9352</c:v>
                </c:pt>
                <c:pt idx="90">
                  <c:v>-8742</c:v>
                </c:pt>
                <c:pt idx="91">
                  <c:v>-8720.5</c:v>
                </c:pt>
                <c:pt idx="92">
                  <c:v>-8717.5</c:v>
                </c:pt>
                <c:pt idx="93">
                  <c:v>-8655.5</c:v>
                </c:pt>
                <c:pt idx="94">
                  <c:v>-8626</c:v>
                </c:pt>
                <c:pt idx="95">
                  <c:v>-8606.5</c:v>
                </c:pt>
                <c:pt idx="96">
                  <c:v>-8582</c:v>
                </c:pt>
                <c:pt idx="97">
                  <c:v>-8249.5</c:v>
                </c:pt>
                <c:pt idx="98">
                  <c:v>-7958.5</c:v>
                </c:pt>
                <c:pt idx="99">
                  <c:v>-7957.5</c:v>
                </c:pt>
                <c:pt idx="100">
                  <c:v>-7937</c:v>
                </c:pt>
                <c:pt idx="101">
                  <c:v>-7624</c:v>
                </c:pt>
                <c:pt idx="102">
                  <c:v>-7604.5</c:v>
                </c:pt>
                <c:pt idx="103">
                  <c:v>-7540.5</c:v>
                </c:pt>
                <c:pt idx="104">
                  <c:v>-7213</c:v>
                </c:pt>
                <c:pt idx="105">
                  <c:v>-7126</c:v>
                </c:pt>
                <c:pt idx="106">
                  <c:v>-6824</c:v>
                </c:pt>
                <c:pt idx="107">
                  <c:v>-6759</c:v>
                </c:pt>
                <c:pt idx="108">
                  <c:v>-6758</c:v>
                </c:pt>
                <c:pt idx="109">
                  <c:v>-6749.5</c:v>
                </c:pt>
                <c:pt idx="110">
                  <c:v>-6736.5</c:v>
                </c:pt>
                <c:pt idx="111">
                  <c:v>-6731.5</c:v>
                </c:pt>
                <c:pt idx="112">
                  <c:v>-6490.5</c:v>
                </c:pt>
                <c:pt idx="113">
                  <c:v>-6463</c:v>
                </c:pt>
                <c:pt idx="114">
                  <c:v>-6454</c:v>
                </c:pt>
                <c:pt idx="115">
                  <c:v>-6453</c:v>
                </c:pt>
                <c:pt idx="116">
                  <c:v>-6428.5</c:v>
                </c:pt>
                <c:pt idx="117">
                  <c:v>-6395.5</c:v>
                </c:pt>
                <c:pt idx="118">
                  <c:v>-6375.5</c:v>
                </c:pt>
                <c:pt idx="119">
                  <c:v>-6033.5</c:v>
                </c:pt>
                <c:pt idx="120">
                  <c:v>-6007</c:v>
                </c:pt>
                <c:pt idx="121">
                  <c:v>-5759</c:v>
                </c:pt>
                <c:pt idx="122">
                  <c:v>-5733.5</c:v>
                </c:pt>
                <c:pt idx="123">
                  <c:v>-5708</c:v>
                </c:pt>
                <c:pt idx="124">
                  <c:v>-5708</c:v>
                </c:pt>
                <c:pt idx="125">
                  <c:v>-5634.5</c:v>
                </c:pt>
                <c:pt idx="126">
                  <c:v>-5313.5</c:v>
                </c:pt>
                <c:pt idx="127">
                  <c:v>-4860.5</c:v>
                </c:pt>
                <c:pt idx="128">
                  <c:v>-4471.5</c:v>
                </c:pt>
                <c:pt idx="129">
                  <c:v>-4238.5</c:v>
                </c:pt>
                <c:pt idx="130">
                  <c:v>-4200.5</c:v>
                </c:pt>
                <c:pt idx="131">
                  <c:v>-4170.5</c:v>
                </c:pt>
                <c:pt idx="132">
                  <c:v>-3739.5</c:v>
                </c:pt>
                <c:pt idx="133">
                  <c:v>-3739</c:v>
                </c:pt>
                <c:pt idx="134">
                  <c:v>-3525</c:v>
                </c:pt>
                <c:pt idx="135">
                  <c:v>-3462.5</c:v>
                </c:pt>
                <c:pt idx="136">
                  <c:v>-3405.5</c:v>
                </c:pt>
                <c:pt idx="137">
                  <c:v>-3400.5</c:v>
                </c:pt>
                <c:pt idx="138">
                  <c:v>-3183.5</c:v>
                </c:pt>
                <c:pt idx="139">
                  <c:v>-3135.5</c:v>
                </c:pt>
                <c:pt idx="140">
                  <c:v>-3012</c:v>
                </c:pt>
                <c:pt idx="141">
                  <c:v>-2991.5</c:v>
                </c:pt>
                <c:pt idx="142">
                  <c:v>-2685.5</c:v>
                </c:pt>
                <c:pt idx="143">
                  <c:v>-2630.5</c:v>
                </c:pt>
                <c:pt idx="144">
                  <c:v>-2569</c:v>
                </c:pt>
                <c:pt idx="145">
                  <c:v>-1644</c:v>
                </c:pt>
                <c:pt idx="146">
                  <c:v>-873.5</c:v>
                </c:pt>
                <c:pt idx="147">
                  <c:v>-858.5</c:v>
                </c:pt>
                <c:pt idx="148">
                  <c:v>-844</c:v>
                </c:pt>
                <c:pt idx="149">
                  <c:v>-525</c:v>
                </c:pt>
                <c:pt idx="150">
                  <c:v>-472</c:v>
                </c:pt>
                <c:pt idx="151">
                  <c:v>-471.5</c:v>
                </c:pt>
                <c:pt idx="152">
                  <c:v>-357.5</c:v>
                </c:pt>
                <c:pt idx="153">
                  <c:v>-354.5</c:v>
                </c:pt>
                <c:pt idx="154">
                  <c:v>-116.5</c:v>
                </c:pt>
                <c:pt idx="155">
                  <c:v>-47.5</c:v>
                </c:pt>
                <c:pt idx="156">
                  <c:v>-0.5</c:v>
                </c:pt>
                <c:pt idx="157">
                  <c:v>-3012</c:v>
                </c:pt>
                <c:pt idx="158">
                  <c:v>424</c:v>
                </c:pt>
                <c:pt idx="159">
                  <c:v>1002.5</c:v>
                </c:pt>
                <c:pt idx="160">
                  <c:v>1850</c:v>
                </c:pt>
                <c:pt idx="161">
                  <c:v>1877.5</c:v>
                </c:pt>
                <c:pt idx="162">
                  <c:v>2249</c:v>
                </c:pt>
                <c:pt idx="163">
                  <c:v>3692.5</c:v>
                </c:pt>
                <c:pt idx="164">
                  <c:v>3693.5</c:v>
                </c:pt>
                <c:pt idx="165">
                  <c:v>4118</c:v>
                </c:pt>
                <c:pt idx="166">
                  <c:v>4393.5</c:v>
                </c:pt>
                <c:pt idx="167">
                  <c:v>4394.5</c:v>
                </c:pt>
                <c:pt idx="168">
                  <c:v>4395.5</c:v>
                </c:pt>
                <c:pt idx="169">
                  <c:v>14585</c:v>
                </c:pt>
                <c:pt idx="170">
                  <c:v>14899</c:v>
                </c:pt>
                <c:pt idx="171">
                  <c:v>15971</c:v>
                </c:pt>
                <c:pt idx="172">
                  <c:v>16415</c:v>
                </c:pt>
                <c:pt idx="173">
                  <c:v>16434.5</c:v>
                </c:pt>
                <c:pt idx="174">
                  <c:v>16712</c:v>
                </c:pt>
                <c:pt idx="175">
                  <c:v>17548.5</c:v>
                </c:pt>
                <c:pt idx="176">
                  <c:v>17550.5</c:v>
                </c:pt>
                <c:pt idx="177">
                  <c:v>17550.5</c:v>
                </c:pt>
                <c:pt idx="178">
                  <c:v>17551.5</c:v>
                </c:pt>
                <c:pt idx="179">
                  <c:v>17551.5</c:v>
                </c:pt>
                <c:pt idx="180">
                  <c:v>17552.5</c:v>
                </c:pt>
                <c:pt idx="181">
                  <c:v>17880</c:v>
                </c:pt>
                <c:pt idx="182">
                  <c:v>17885</c:v>
                </c:pt>
                <c:pt idx="183">
                  <c:v>17952.5</c:v>
                </c:pt>
                <c:pt idx="184">
                  <c:v>18284</c:v>
                </c:pt>
                <c:pt idx="185">
                  <c:v>19350</c:v>
                </c:pt>
                <c:pt idx="186">
                  <c:v>19758.5</c:v>
                </c:pt>
                <c:pt idx="187">
                  <c:v>19763.5</c:v>
                </c:pt>
                <c:pt idx="188">
                  <c:v>20107</c:v>
                </c:pt>
                <c:pt idx="189">
                  <c:v>20389.5</c:v>
                </c:pt>
                <c:pt idx="190">
                  <c:v>21188</c:v>
                </c:pt>
                <c:pt idx="191">
                  <c:v>21272</c:v>
                </c:pt>
                <c:pt idx="192">
                  <c:v>21580</c:v>
                </c:pt>
                <c:pt idx="193">
                  <c:v>21620</c:v>
                </c:pt>
                <c:pt idx="194">
                  <c:v>21627</c:v>
                </c:pt>
                <c:pt idx="195">
                  <c:v>21634.5</c:v>
                </c:pt>
                <c:pt idx="196">
                  <c:v>21994</c:v>
                </c:pt>
                <c:pt idx="197">
                  <c:v>23422.5</c:v>
                </c:pt>
                <c:pt idx="198">
                  <c:v>23863</c:v>
                </c:pt>
                <c:pt idx="199">
                  <c:v>24199.5</c:v>
                </c:pt>
              </c:numCache>
            </c:numRef>
          </c:xVal>
          <c:yVal>
            <c:numRef>
              <c:f>Active!$U$21:$U$989</c:f>
              <c:numCache>
                <c:formatCode>General</c:formatCode>
                <c:ptCount val="969"/>
                <c:pt idx="171">
                  <c:v>-0.12058600000455044</c:v>
                </c:pt>
                <c:pt idx="192">
                  <c:v>-0.22839700000622543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D8E-40B0-A55B-0872A00BB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384984"/>
        <c:axId val="1"/>
      </c:scatterChart>
      <c:valAx>
        <c:axId val="659384984"/>
        <c:scaling>
          <c:orientation val="minMax"/>
          <c:min val="1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384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70453148122235"/>
          <c:y val="0.92073298764483702"/>
          <c:w val="0.777060452257684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V0647 Ori - O-C Diagr.</a:t>
            </a:r>
          </a:p>
        </c:rich>
      </c:tx>
      <c:layout>
        <c:manualLayout>
          <c:xMode val="edge"/>
          <c:yMode val="edge"/>
          <c:x val="0.3709677419354838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1612903225806455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-19476</c:v>
                </c:pt>
                <c:pt idx="1">
                  <c:v>-19171</c:v>
                </c:pt>
                <c:pt idx="2">
                  <c:v>-19152.5</c:v>
                </c:pt>
                <c:pt idx="3">
                  <c:v>-19151.5</c:v>
                </c:pt>
                <c:pt idx="4">
                  <c:v>-18789.5</c:v>
                </c:pt>
                <c:pt idx="5">
                  <c:v>-18743.5</c:v>
                </c:pt>
                <c:pt idx="6">
                  <c:v>-18742.5</c:v>
                </c:pt>
                <c:pt idx="7">
                  <c:v>-18687.5</c:v>
                </c:pt>
                <c:pt idx="8">
                  <c:v>-18673</c:v>
                </c:pt>
                <c:pt idx="9">
                  <c:v>-18393.5</c:v>
                </c:pt>
                <c:pt idx="10">
                  <c:v>-18363</c:v>
                </c:pt>
                <c:pt idx="11">
                  <c:v>-18078.5</c:v>
                </c:pt>
                <c:pt idx="12">
                  <c:v>-18057</c:v>
                </c:pt>
                <c:pt idx="13">
                  <c:v>-18056</c:v>
                </c:pt>
                <c:pt idx="14">
                  <c:v>-18031.5</c:v>
                </c:pt>
                <c:pt idx="15">
                  <c:v>-17963</c:v>
                </c:pt>
                <c:pt idx="16">
                  <c:v>-17944.5</c:v>
                </c:pt>
                <c:pt idx="17">
                  <c:v>-17668.5</c:v>
                </c:pt>
                <c:pt idx="18">
                  <c:v>-17657</c:v>
                </c:pt>
                <c:pt idx="19">
                  <c:v>-17627.5</c:v>
                </c:pt>
                <c:pt idx="20">
                  <c:v>-17606</c:v>
                </c:pt>
                <c:pt idx="21">
                  <c:v>-17578.5</c:v>
                </c:pt>
                <c:pt idx="22">
                  <c:v>-17324.5</c:v>
                </c:pt>
                <c:pt idx="23">
                  <c:v>-17301</c:v>
                </c:pt>
                <c:pt idx="24">
                  <c:v>-17300</c:v>
                </c:pt>
                <c:pt idx="25">
                  <c:v>-17299</c:v>
                </c:pt>
                <c:pt idx="26">
                  <c:v>-17273.5</c:v>
                </c:pt>
                <c:pt idx="27">
                  <c:v>-17179.5</c:v>
                </c:pt>
                <c:pt idx="28">
                  <c:v>-16988</c:v>
                </c:pt>
                <c:pt idx="29">
                  <c:v>-16969.5</c:v>
                </c:pt>
                <c:pt idx="30">
                  <c:v>-16962.5</c:v>
                </c:pt>
                <c:pt idx="31">
                  <c:v>-16945</c:v>
                </c:pt>
                <c:pt idx="32">
                  <c:v>-16871.5</c:v>
                </c:pt>
                <c:pt idx="33">
                  <c:v>-16845</c:v>
                </c:pt>
                <c:pt idx="34">
                  <c:v>-16823.5</c:v>
                </c:pt>
                <c:pt idx="35">
                  <c:v>-16586</c:v>
                </c:pt>
                <c:pt idx="36">
                  <c:v>-16159.5</c:v>
                </c:pt>
                <c:pt idx="37">
                  <c:v>-16087</c:v>
                </c:pt>
                <c:pt idx="38">
                  <c:v>-16086</c:v>
                </c:pt>
                <c:pt idx="39">
                  <c:v>-16061.5</c:v>
                </c:pt>
                <c:pt idx="40">
                  <c:v>-16040</c:v>
                </c:pt>
                <c:pt idx="41">
                  <c:v>-15853.5</c:v>
                </c:pt>
                <c:pt idx="42">
                  <c:v>-15759.5</c:v>
                </c:pt>
                <c:pt idx="43">
                  <c:v>-15679</c:v>
                </c:pt>
                <c:pt idx="44">
                  <c:v>-15661.5</c:v>
                </c:pt>
                <c:pt idx="45">
                  <c:v>-15453.5</c:v>
                </c:pt>
                <c:pt idx="46">
                  <c:v>-15446.5</c:v>
                </c:pt>
                <c:pt idx="47">
                  <c:v>-15332</c:v>
                </c:pt>
                <c:pt idx="48">
                  <c:v>-15070</c:v>
                </c:pt>
                <c:pt idx="49">
                  <c:v>-14643.5</c:v>
                </c:pt>
                <c:pt idx="50">
                  <c:v>-14334.5</c:v>
                </c:pt>
                <c:pt idx="51">
                  <c:v>-14288.5</c:v>
                </c:pt>
                <c:pt idx="52">
                  <c:v>-13861</c:v>
                </c:pt>
                <c:pt idx="53">
                  <c:v>-13855</c:v>
                </c:pt>
                <c:pt idx="54">
                  <c:v>-13810</c:v>
                </c:pt>
                <c:pt idx="55">
                  <c:v>-13552</c:v>
                </c:pt>
                <c:pt idx="56">
                  <c:v>-13549</c:v>
                </c:pt>
                <c:pt idx="57">
                  <c:v>-13460</c:v>
                </c:pt>
                <c:pt idx="58">
                  <c:v>-13406</c:v>
                </c:pt>
                <c:pt idx="59">
                  <c:v>-13102</c:v>
                </c:pt>
                <c:pt idx="60">
                  <c:v>-12720.5</c:v>
                </c:pt>
                <c:pt idx="61">
                  <c:v>-12265.5</c:v>
                </c:pt>
                <c:pt idx="62">
                  <c:v>-11956.5</c:v>
                </c:pt>
                <c:pt idx="63">
                  <c:v>-11891</c:v>
                </c:pt>
                <c:pt idx="64">
                  <c:v>-11659.5</c:v>
                </c:pt>
                <c:pt idx="65">
                  <c:v>-11599.5</c:v>
                </c:pt>
                <c:pt idx="66">
                  <c:v>-11584</c:v>
                </c:pt>
                <c:pt idx="67">
                  <c:v>-11271</c:v>
                </c:pt>
                <c:pt idx="68">
                  <c:v>-11174</c:v>
                </c:pt>
                <c:pt idx="69">
                  <c:v>-10920</c:v>
                </c:pt>
                <c:pt idx="70">
                  <c:v>-10592.5</c:v>
                </c:pt>
                <c:pt idx="71">
                  <c:v>-10591.5</c:v>
                </c:pt>
                <c:pt idx="72">
                  <c:v>-10586.5</c:v>
                </c:pt>
                <c:pt idx="73">
                  <c:v>-10395.5</c:v>
                </c:pt>
                <c:pt idx="74">
                  <c:v>-10258</c:v>
                </c:pt>
                <c:pt idx="75">
                  <c:v>-10234.5</c:v>
                </c:pt>
                <c:pt idx="76">
                  <c:v>-10165</c:v>
                </c:pt>
                <c:pt idx="77">
                  <c:v>-10162</c:v>
                </c:pt>
                <c:pt idx="78">
                  <c:v>-10138.5</c:v>
                </c:pt>
                <c:pt idx="79">
                  <c:v>-10136.5</c:v>
                </c:pt>
                <c:pt idx="80">
                  <c:v>-10114</c:v>
                </c:pt>
                <c:pt idx="81">
                  <c:v>-9778.5</c:v>
                </c:pt>
                <c:pt idx="82">
                  <c:v>-9759</c:v>
                </c:pt>
                <c:pt idx="83">
                  <c:v>-9727.5</c:v>
                </c:pt>
                <c:pt idx="84">
                  <c:v>-9725</c:v>
                </c:pt>
                <c:pt idx="85">
                  <c:v>-9422.5</c:v>
                </c:pt>
                <c:pt idx="86">
                  <c:v>-9380.5</c:v>
                </c:pt>
                <c:pt idx="87">
                  <c:v>-9352</c:v>
                </c:pt>
                <c:pt idx="88">
                  <c:v>-9352</c:v>
                </c:pt>
                <c:pt idx="89">
                  <c:v>-9352</c:v>
                </c:pt>
                <c:pt idx="90">
                  <c:v>-8742</c:v>
                </c:pt>
                <c:pt idx="91">
                  <c:v>-8720.5</c:v>
                </c:pt>
                <c:pt idx="92">
                  <c:v>-8717.5</c:v>
                </c:pt>
                <c:pt idx="93">
                  <c:v>-8655.5</c:v>
                </c:pt>
                <c:pt idx="94">
                  <c:v>-8626</c:v>
                </c:pt>
                <c:pt idx="95">
                  <c:v>-8606.5</c:v>
                </c:pt>
                <c:pt idx="96">
                  <c:v>-8582</c:v>
                </c:pt>
                <c:pt idx="97">
                  <c:v>-8249.5</c:v>
                </c:pt>
                <c:pt idx="98">
                  <c:v>-7958.5</c:v>
                </c:pt>
                <c:pt idx="99">
                  <c:v>-7957.5</c:v>
                </c:pt>
                <c:pt idx="100">
                  <c:v>-7937</c:v>
                </c:pt>
                <c:pt idx="101">
                  <c:v>-7624</c:v>
                </c:pt>
                <c:pt idx="102">
                  <c:v>-7604.5</c:v>
                </c:pt>
                <c:pt idx="103">
                  <c:v>-7540.5</c:v>
                </c:pt>
                <c:pt idx="104">
                  <c:v>-7213</c:v>
                </c:pt>
                <c:pt idx="105">
                  <c:v>-7126</c:v>
                </c:pt>
                <c:pt idx="106">
                  <c:v>-6824</c:v>
                </c:pt>
                <c:pt idx="107">
                  <c:v>-6759</c:v>
                </c:pt>
                <c:pt idx="108">
                  <c:v>-6758</c:v>
                </c:pt>
                <c:pt idx="109">
                  <c:v>-6749.5</c:v>
                </c:pt>
                <c:pt idx="110">
                  <c:v>-6736.5</c:v>
                </c:pt>
                <c:pt idx="111">
                  <c:v>-6731.5</c:v>
                </c:pt>
                <c:pt idx="112">
                  <c:v>-6490.5</c:v>
                </c:pt>
                <c:pt idx="113">
                  <c:v>-6463</c:v>
                </c:pt>
                <c:pt idx="114">
                  <c:v>-6454</c:v>
                </c:pt>
                <c:pt idx="115">
                  <c:v>-6453</c:v>
                </c:pt>
                <c:pt idx="116">
                  <c:v>-6428.5</c:v>
                </c:pt>
                <c:pt idx="117">
                  <c:v>-6395.5</c:v>
                </c:pt>
                <c:pt idx="118">
                  <c:v>-6375.5</c:v>
                </c:pt>
                <c:pt idx="119">
                  <c:v>-6033.5</c:v>
                </c:pt>
                <c:pt idx="120">
                  <c:v>-6007</c:v>
                </c:pt>
                <c:pt idx="121">
                  <c:v>-5759</c:v>
                </c:pt>
                <c:pt idx="122">
                  <c:v>-5733.5</c:v>
                </c:pt>
                <c:pt idx="123">
                  <c:v>-5708</c:v>
                </c:pt>
                <c:pt idx="124">
                  <c:v>-5708</c:v>
                </c:pt>
                <c:pt idx="125">
                  <c:v>-5634.5</c:v>
                </c:pt>
                <c:pt idx="126">
                  <c:v>-5313.5</c:v>
                </c:pt>
                <c:pt idx="127">
                  <c:v>-4860.5</c:v>
                </c:pt>
                <c:pt idx="128">
                  <c:v>-4471.5</c:v>
                </c:pt>
                <c:pt idx="129">
                  <c:v>-4238.5</c:v>
                </c:pt>
                <c:pt idx="130">
                  <c:v>-4200.5</c:v>
                </c:pt>
                <c:pt idx="131">
                  <c:v>-4170.5</c:v>
                </c:pt>
                <c:pt idx="132">
                  <c:v>-3739.5</c:v>
                </c:pt>
                <c:pt idx="133">
                  <c:v>-3739</c:v>
                </c:pt>
                <c:pt idx="134">
                  <c:v>-3525</c:v>
                </c:pt>
                <c:pt idx="135">
                  <c:v>-3462.5</c:v>
                </c:pt>
                <c:pt idx="136">
                  <c:v>-3405.5</c:v>
                </c:pt>
                <c:pt idx="137">
                  <c:v>-3400.5</c:v>
                </c:pt>
                <c:pt idx="138">
                  <c:v>-3183.5</c:v>
                </c:pt>
                <c:pt idx="139">
                  <c:v>-3135.5</c:v>
                </c:pt>
                <c:pt idx="140">
                  <c:v>-3012</c:v>
                </c:pt>
                <c:pt idx="141">
                  <c:v>-2991.5</c:v>
                </c:pt>
                <c:pt idx="142">
                  <c:v>-2685.5</c:v>
                </c:pt>
                <c:pt idx="143">
                  <c:v>-2630.5</c:v>
                </c:pt>
                <c:pt idx="144">
                  <c:v>-2569</c:v>
                </c:pt>
                <c:pt idx="145">
                  <c:v>-1644</c:v>
                </c:pt>
                <c:pt idx="146">
                  <c:v>-873.5</c:v>
                </c:pt>
                <c:pt idx="147">
                  <c:v>-858.5</c:v>
                </c:pt>
                <c:pt idx="148">
                  <c:v>-844</c:v>
                </c:pt>
                <c:pt idx="149">
                  <c:v>-525</c:v>
                </c:pt>
                <c:pt idx="150">
                  <c:v>-472</c:v>
                </c:pt>
                <c:pt idx="151">
                  <c:v>-471.5</c:v>
                </c:pt>
                <c:pt idx="152">
                  <c:v>-357.5</c:v>
                </c:pt>
                <c:pt idx="153">
                  <c:v>-354.5</c:v>
                </c:pt>
                <c:pt idx="154">
                  <c:v>-116.5</c:v>
                </c:pt>
                <c:pt idx="155">
                  <c:v>-47.5</c:v>
                </c:pt>
                <c:pt idx="156">
                  <c:v>-0.5</c:v>
                </c:pt>
                <c:pt idx="157">
                  <c:v>-3012</c:v>
                </c:pt>
                <c:pt idx="158">
                  <c:v>424</c:v>
                </c:pt>
                <c:pt idx="159">
                  <c:v>1002.5</c:v>
                </c:pt>
                <c:pt idx="160">
                  <c:v>1850</c:v>
                </c:pt>
                <c:pt idx="161">
                  <c:v>1877.5</c:v>
                </c:pt>
                <c:pt idx="162">
                  <c:v>2249</c:v>
                </c:pt>
                <c:pt idx="163">
                  <c:v>3692.5</c:v>
                </c:pt>
                <c:pt idx="164">
                  <c:v>3693.5</c:v>
                </c:pt>
                <c:pt idx="165">
                  <c:v>4118</c:v>
                </c:pt>
                <c:pt idx="166">
                  <c:v>4393.5</c:v>
                </c:pt>
                <c:pt idx="167">
                  <c:v>4394.5</c:v>
                </c:pt>
                <c:pt idx="168">
                  <c:v>4395.5</c:v>
                </c:pt>
                <c:pt idx="169">
                  <c:v>14585</c:v>
                </c:pt>
                <c:pt idx="170">
                  <c:v>14899</c:v>
                </c:pt>
                <c:pt idx="171">
                  <c:v>15971</c:v>
                </c:pt>
                <c:pt idx="172">
                  <c:v>16415</c:v>
                </c:pt>
                <c:pt idx="173">
                  <c:v>16434.5</c:v>
                </c:pt>
                <c:pt idx="174">
                  <c:v>16712</c:v>
                </c:pt>
                <c:pt idx="175">
                  <c:v>17548.5</c:v>
                </c:pt>
                <c:pt idx="176">
                  <c:v>17550.5</c:v>
                </c:pt>
                <c:pt idx="177">
                  <c:v>17550.5</c:v>
                </c:pt>
                <c:pt idx="178">
                  <c:v>17551.5</c:v>
                </c:pt>
                <c:pt idx="179">
                  <c:v>17551.5</c:v>
                </c:pt>
                <c:pt idx="180">
                  <c:v>17552.5</c:v>
                </c:pt>
                <c:pt idx="181">
                  <c:v>17880</c:v>
                </c:pt>
                <c:pt idx="182">
                  <c:v>17885</c:v>
                </c:pt>
                <c:pt idx="183">
                  <c:v>17952.5</c:v>
                </c:pt>
                <c:pt idx="184">
                  <c:v>18284</c:v>
                </c:pt>
                <c:pt idx="185">
                  <c:v>19350</c:v>
                </c:pt>
                <c:pt idx="186">
                  <c:v>19758.5</c:v>
                </c:pt>
                <c:pt idx="187">
                  <c:v>19763.5</c:v>
                </c:pt>
                <c:pt idx="188">
                  <c:v>20107</c:v>
                </c:pt>
                <c:pt idx="189">
                  <c:v>20389.5</c:v>
                </c:pt>
                <c:pt idx="190">
                  <c:v>21188</c:v>
                </c:pt>
                <c:pt idx="191">
                  <c:v>21272</c:v>
                </c:pt>
                <c:pt idx="192">
                  <c:v>21580</c:v>
                </c:pt>
                <c:pt idx="193">
                  <c:v>21620</c:v>
                </c:pt>
                <c:pt idx="194">
                  <c:v>21627</c:v>
                </c:pt>
                <c:pt idx="195">
                  <c:v>21634.5</c:v>
                </c:pt>
                <c:pt idx="196">
                  <c:v>21994</c:v>
                </c:pt>
                <c:pt idx="197">
                  <c:v>23422.5</c:v>
                </c:pt>
                <c:pt idx="198">
                  <c:v>23863</c:v>
                </c:pt>
                <c:pt idx="199">
                  <c:v>24199.5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  <c:pt idx="0">
                  <c:v>-4.6584000003349502E-2</c:v>
                </c:pt>
                <c:pt idx="1">
                  <c:v>-5.4214000001593377E-2</c:v>
                </c:pt>
                <c:pt idx="2">
                  <c:v>-0.13618500000120548</c:v>
                </c:pt>
                <c:pt idx="3">
                  <c:v>-9.0751000003365334E-2</c:v>
                </c:pt>
                <c:pt idx="4">
                  <c:v>-4.4643000002906774E-2</c:v>
                </c:pt>
                <c:pt idx="5">
                  <c:v>-9.8679000002448447E-2</c:v>
                </c:pt>
                <c:pt idx="6">
                  <c:v>2.754999997705454E-3</c:v>
                </c:pt>
                <c:pt idx="7">
                  <c:v>-3.7500000325962901E-4</c:v>
                </c:pt>
                <c:pt idx="8">
                  <c:v>-9.7082000002046698E-2</c:v>
                </c:pt>
                <c:pt idx="9">
                  <c:v>-0.14877900000101363</c:v>
                </c:pt>
                <c:pt idx="10">
                  <c:v>3.4579999974084785E-3</c:v>
                </c:pt>
                <c:pt idx="11">
                  <c:v>5.9309999996912666E-3</c:v>
                </c:pt>
                <c:pt idx="12">
                  <c:v>-6.8738000001758337E-2</c:v>
                </c:pt>
                <c:pt idx="13">
                  <c:v>1.8695999997362378E-2</c:v>
                </c:pt>
                <c:pt idx="14">
                  <c:v>-7.967100000132632E-2</c:v>
                </c:pt>
                <c:pt idx="15">
                  <c:v>-0.1069420000021637</c:v>
                </c:pt>
                <c:pt idx="16">
                  <c:v>-0.1709130000017467</c:v>
                </c:pt>
                <c:pt idx="17">
                  <c:v>0.1228709999959392</c:v>
                </c:pt>
                <c:pt idx="18">
                  <c:v>-0.10113800000181072</c:v>
                </c:pt>
                <c:pt idx="19">
                  <c:v>-6.3350000018544961E-3</c:v>
                </c:pt>
                <c:pt idx="20">
                  <c:v>-2.7004000003216788E-2</c:v>
                </c:pt>
                <c:pt idx="21">
                  <c:v>-8.4069000000454253E-2</c:v>
                </c:pt>
                <c:pt idx="22">
                  <c:v>-5.9832999999343883E-2</c:v>
                </c:pt>
                <c:pt idx="23">
                  <c:v>-6.8634000002930406E-2</c:v>
                </c:pt>
                <c:pt idx="24">
                  <c:v>-4.920000000129221E-2</c:v>
                </c:pt>
                <c:pt idx="25">
                  <c:v>-8.9766000004601665E-2</c:v>
                </c:pt>
                <c:pt idx="26">
                  <c:v>-4.9699000002874527E-2</c:v>
                </c:pt>
                <c:pt idx="27">
                  <c:v>-9.2903000000660541E-2</c:v>
                </c:pt>
                <c:pt idx="28">
                  <c:v>2.2079999980633147E-3</c:v>
                </c:pt>
                <c:pt idx="29">
                  <c:v>-8.8763000003382331E-2</c:v>
                </c:pt>
                <c:pt idx="30">
                  <c:v>4.2749999993247911E-3</c:v>
                </c:pt>
                <c:pt idx="31">
                  <c:v>-1.3130000003002351E-2</c:v>
                </c:pt>
                <c:pt idx="32">
                  <c:v>-2.1231000002444489E-2</c:v>
                </c:pt>
                <c:pt idx="33">
                  <c:v>-2.9730000002018642E-2</c:v>
                </c:pt>
                <c:pt idx="34">
                  <c:v>-8.9399000000412343E-2</c:v>
                </c:pt>
                <c:pt idx="35">
                  <c:v>1.567599999907543E-2</c:v>
                </c:pt>
                <c:pt idx="36">
                  <c:v>-9.222300000328687E-2</c:v>
                </c:pt>
                <c:pt idx="37">
                  <c:v>-6.6758000000845641E-2</c:v>
                </c:pt>
                <c:pt idx="38">
                  <c:v>-4.4324000002234243E-2</c:v>
                </c:pt>
                <c:pt idx="39">
                  <c:v>-4.1691000002174405E-2</c:v>
                </c:pt>
                <c:pt idx="40">
                  <c:v>-6.7360000000917353E-2</c:v>
                </c:pt>
                <c:pt idx="41">
                  <c:v>-3.7419000003865222E-2</c:v>
                </c:pt>
                <c:pt idx="42">
                  <c:v>-8.5623000002669869E-2</c:v>
                </c:pt>
                <c:pt idx="43">
                  <c:v>2.6313999998819781E-2</c:v>
                </c:pt>
                <c:pt idx="44">
                  <c:v>-9.3091000002459623E-2</c:v>
                </c:pt>
                <c:pt idx="45">
                  <c:v>-9.5819000001938548E-2</c:v>
                </c:pt>
                <c:pt idx="46">
                  <c:v>1.2189999979455024E-3</c:v>
                </c:pt>
                <c:pt idx="47">
                  <c:v>-4.0880000015022233E-3</c:v>
                </c:pt>
                <c:pt idx="48">
                  <c:v>1.9619999999122228E-2</c:v>
                </c:pt>
                <c:pt idx="49">
                  <c:v>9.7209999985352624E-3</c:v>
                </c:pt>
                <c:pt idx="50">
                  <c:v>5.3826999999728287E-2</c:v>
                </c:pt>
                <c:pt idx="51">
                  <c:v>-2.8209000003698748E-2</c:v>
                </c:pt>
                <c:pt idx="52">
                  <c:v>-8.5674000001745299E-2</c:v>
                </c:pt>
                <c:pt idx="53">
                  <c:v>2.4929999999585561E-2</c:v>
                </c:pt>
                <c:pt idx="54">
                  <c:v>-3.6540000000968575E-2</c:v>
                </c:pt>
                <c:pt idx="55">
                  <c:v>1.4320000009320211E-3</c:v>
                </c:pt>
                <c:pt idx="56">
                  <c:v>6.6733999996358762E-2</c:v>
                </c:pt>
                <c:pt idx="57">
                  <c:v>-0.13464000000385568</c:v>
                </c:pt>
                <c:pt idx="58">
                  <c:v>2.0795999997062609E-2</c:v>
                </c:pt>
                <c:pt idx="59">
                  <c:v>-0.10526800000297953</c:v>
                </c:pt>
                <c:pt idx="60">
                  <c:v>-3.0697000001964625E-2</c:v>
                </c:pt>
                <c:pt idx="61">
                  <c:v>6.5772999994806014E-2</c:v>
                </c:pt>
                <c:pt idx="62">
                  <c:v>6.787899999471847E-2</c:v>
                </c:pt>
                <c:pt idx="63">
                  <c:v>-4.8694000000978122E-2</c:v>
                </c:pt>
                <c:pt idx="64">
                  <c:v>-4.3223000000580214E-2</c:v>
                </c:pt>
                <c:pt idx="65">
                  <c:v>7.6816999993752688E-2</c:v>
                </c:pt>
                <c:pt idx="66">
                  <c:v>-5.5456000005506212E-2</c:v>
                </c:pt>
                <c:pt idx="67">
                  <c:v>7.4385999996593455E-2</c:v>
                </c:pt>
                <c:pt idx="68">
                  <c:v>8.2483999998657964E-2</c:v>
                </c:pt>
                <c:pt idx="69">
                  <c:v>4.7719999998662388E-2</c:v>
                </c:pt>
                <c:pt idx="70">
                  <c:v>-2.0145000002230518E-2</c:v>
                </c:pt>
                <c:pt idx="71">
                  <c:v>1.0288999998010695E-2</c:v>
                </c:pt>
                <c:pt idx="72">
                  <c:v>4.4589999997697305E-3</c:v>
                </c:pt>
                <c:pt idx="73">
                  <c:v>2.8352999997878214E-2</c:v>
                </c:pt>
                <c:pt idx="74">
                  <c:v>-5.0972000004549045E-2</c:v>
                </c:pt>
                <c:pt idx="75">
                  <c:v>-1.5773000002809567E-2</c:v>
                </c:pt>
                <c:pt idx="76">
                  <c:v>-4.9610000001848675E-2</c:v>
                </c:pt>
                <c:pt idx="77">
                  <c:v>-3.130800000144518E-2</c:v>
                </c:pt>
                <c:pt idx="78">
                  <c:v>-2.5109000001975801E-2</c:v>
                </c:pt>
                <c:pt idx="79">
                  <c:v>4.9758999997720821E-2</c:v>
                </c:pt>
                <c:pt idx="80">
                  <c:v>-3.347600000051898E-2</c:v>
                </c:pt>
                <c:pt idx="81">
                  <c:v>-5.8690000005299225E-3</c:v>
                </c:pt>
                <c:pt idx="82">
                  <c:v>-1.9406000003073132E-2</c:v>
                </c:pt>
                <c:pt idx="83">
                  <c:v>0.13226499999655061</c:v>
                </c:pt>
                <c:pt idx="84">
                  <c:v>-5.5650000002060551E-2</c:v>
                </c:pt>
                <c:pt idx="85">
                  <c:v>1.9635000000562286E-2</c:v>
                </c:pt>
                <c:pt idx="86">
                  <c:v>-7.9137000000628177E-2</c:v>
                </c:pt>
                <c:pt idx="87">
                  <c:v>-2.2768000002542976E-2</c:v>
                </c:pt>
                <c:pt idx="88">
                  <c:v>1.723199999469216E-2</c:v>
                </c:pt>
                <c:pt idx="89">
                  <c:v>6.0231999996176455E-2</c:v>
                </c:pt>
                <c:pt idx="90">
                  <c:v>1.2972000000445405E-2</c:v>
                </c:pt>
                <c:pt idx="91">
                  <c:v>-8.369700000184821E-2</c:v>
                </c:pt>
                <c:pt idx="92">
                  <c:v>4.4604999995499384E-2</c:v>
                </c:pt>
                <c:pt idx="93">
                  <c:v>-9.4870000029914081E-3</c:v>
                </c:pt>
                <c:pt idx="94">
                  <c:v>8.7315999997372273E-2</c:v>
                </c:pt>
                <c:pt idx="95">
                  <c:v>-2.2210000024642795E-3</c:v>
                </c:pt>
                <c:pt idx="96">
                  <c:v>-2.1588000003248453E-2</c:v>
                </c:pt>
                <c:pt idx="97">
                  <c:v>1.5716999994765501E-2</c:v>
                </c:pt>
                <c:pt idx="98">
                  <c:v>5.0109999974665698E-3</c:v>
                </c:pt>
                <c:pt idx="99">
                  <c:v>1.4444999997067498E-2</c:v>
                </c:pt>
                <c:pt idx="100">
                  <c:v>-4.2658000005758367E-2</c:v>
                </c:pt>
                <c:pt idx="101">
                  <c:v>2.6183999998465879E-2</c:v>
                </c:pt>
                <c:pt idx="102">
                  <c:v>3.0646999999589752E-2</c:v>
                </c:pt>
                <c:pt idx="103">
                  <c:v>-5.5770000035408884E-3</c:v>
                </c:pt>
                <c:pt idx="104">
                  <c:v>-2.2442000001319684E-2</c:v>
                </c:pt>
                <c:pt idx="105">
                  <c:v>-3.5684000002220273E-2</c:v>
                </c:pt>
                <c:pt idx="106">
                  <c:v>-6.8616000000474742E-2</c:v>
                </c:pt>
                <c:pt idx="107">
                  <c:v>-2.4060000032477546E-3</c:v>
                </c:pt>
                <c:pt idx="108">
                  <c:v>2.5027999996382277E-2</c:v>
                </c:pt>
                <c:pt idx="109">
                  <c:v>-7.7283000002353219E-2</c:v>
                </c:pt>
                <c:pt idx="110">
                  <c:v>-2.8641000000789063E-2</c:v>
                </c:pt>
                <c:pt idx="111">
                  <c:v>5.5289999982051086E-3</c:v>
                </c:pt>
                <c:pt idx="112">
                  <c:v>2.4122999999235617E-2</c:v>
                </c:pt>
                <c:pt idx="113">
                  <c:v>6.5057999996497529E-2</c:v>
                </c:pt>
                <c:pt idx="114">
                  <c:v>1.0963999993691687E-2</c:v>
                </c:pt>
                <c:pt idx="115">
                  <c:v>-2.1602000004349975E-2</c:v>
                </c:pt>
                <c:pt idx="116">
                  <c:v>3.0999995942693204E-5</c:v>
                </c:pt>
                <c:pt idx="117">
                  <c:v>-9.0647000000899425E-2</c:v>
                </c:pt>
                <c:pt idx="118">
                  <c:v>1.1032999995222781E-2</c:v>
                </c:pt>
                <c:pt idx="119">
                  <c:v>1.7460999995819293E-2</c:v>
                </c:pt>
                <c:pt idx="120">
                  <c:v>5.5961999994906364E-2</c:v>
                </c:pt>
                <c:pt idx="121">
                  <c:v>-9.2406000003393274E-2</c:v>
                </c:pt>
                <c:pt idx="122">
                  <c:v>-3.5339000001840759E-2</c:v>
                </c:pt>
                <c:pt idx="123">
                  <c:v>-3.2272000004013535E-2</c:v>
                </c:pt>
                <c:pt idx="124">
                  <c:v>-1.272000004973961E-3</c:v>
                </c:pt>
                <c:pt idx="125">
                  <c:v>-7.2372999999060994E-2</c:v>
                </c:pt>
                <c:pt idx="126">
                  <c:v>7.6940999999351334E-2</c:v>
                </c:pt>
                <c:pt idx="127">
                  <c:v>5.5429999993066303E-3</c:v>
                </c:pt>
                <c:pt idx="128">
                  <c:v>0.19336899999689194</c:v>
                </c:pt>
                <c:pt idx="129">
                  <c:v>0.10549099999479949</c:v>
                </c:pt>
                <c:pt idx="130">
                  <c:v>3.4982999997737352E-2</c:v>
                </c:pt>
                <c:pt idx="131">
                  <c:v>-8.1997000004776055E-2</c:v>
                </c:pt>
                <c:pt idx="132">
                  <c:v>2.0056999997905223E-2</c:v>
                </c:pt>
                <c:pt idx="133">
                  <c:v>-9.6726000003400259E-2</c:v>
                </c:pt>
                <c:pt idx="134">
                  <c:v>-5.8500000013737008E-3</c:v>
                </c:pt>
                <c:pt idx="135">
                  <c:v>-0.128725000005943</c:v>
                </c:pt>
                <c:pt idx="136">
                  <c:v>-2.4987000004330184E-2</c:v>
                </c:pt>
                <c:pt idx="137">
                  <c:v>2.9182999998738524E-2</c:v>
                </c:pt>
                <c:pt idx="138">
                  <c:v>-5.3639000001567183E-2</c:v>
                </c:pt>
                <c:pt idx="139">
                  <c:v>-4.1807000005064765E-2</c:v>
                </c:pt>
                <c:pt idx="140">
                  <c:v>1.5791999994689832E-2</c:v>
                </c:pt>
                <c:pt idx="141">
                  <c:v>-3.5311000003275694E-2</c:v>
                </c:pt>
                <c:pt idx="142">
                  <c:v>-3.4507000003941357E-2</c:v>
                </c:pt>
                <c:pt idx="143">
                  <c:v>4.536299999745097E-2</c:v>
                </c:pt>
                <c:pt idx="144">
                  <c:v>-0.1619460000001709</c:v>
                </c:pt>
                <c:pt idx="145">
                  <c:v>-9.1496000004553935E-2</c:v>
                </c:pt>
                <c:pt idx="146">
                  <c:v>-2.9099000006681308E-2</c:v>
                </c:pt>
                <c:pt idx="147">
                  <c:v>-4.3589000000793021E-2</c:v>
                </c:pt>
                <c:pt idx="148">
                  <c:v>6.9703999994089827E-2</c:v>
                </c:pt>
                <c:pt idx="149">
                  <c:v>-8.1850000002305023E-2</c:v>
                </c:pt>
                <c:pt idx="150">
                  <c:v>-6.2848000001395121E-2</c:v>
                </c:pt>
                <c:pt idx="151">
                  <c:v>-5.7631000003311783E-2</c:v>
                </c:pt>
                <c:pt idx="152">
                  <c:v>-8.4155000004102476E-2</c:v>
                </c:pt>
                <c:pt idx="153">
                  <c:v>-5.6853000001865439E-2</c:v>
                </c:pt>
                <c:pt idx="154">
                  <c:v>-4.9560999999812339E-2</c:v>
                </c:pt>
                <c:pt idx="155">
                  <c:v>-3.9615000001504086E-2</c:v>
                </c:pt>
                <c:pt idx="156">
                  <c:v>-2.1700000070268288E-4</c:v>
                </c:pt>
                <c:pt idx="157">
                  <c:v>1.5791999994689832E-2</c:v>
                </c:pt>
                <c:pt idx="158">
                  <c:v>-3.8983999998890795E-2</c:v>
                </c:pt>
                <c:pt idx="159">
                  <c:v>5.3084999992279336E-2</c:v>
                </c:pt>
                <c:pt idx="160">
                  <c:v>-5.1100000004225876E-2</c:v>
                </c:pt>
                <c:pt idx="161">
                  <c:v>-4.1650000057416037E-3</c:v>
                </c:pt>
                <c:pt idx="162">
                  <c:v>-9.9934000005305279E-2</c:v>
                </c:pt>
                <c:pt idx="163">
                  <c:v>-2.3455000002286397E-2</c:v>
                </c:pt>
                <c:pt idx="164">
                  <c:v>-2.002100000390783E-2</c:v>
                </c:pt>
                <c:pt idx="165">
                  <c:v>-8.3788000003551133E-2</c:v>
                </c:pt>
                <c:pt idx="166">
                  <c:v>-0.14522100000613136</c:v>
                </c:pt>
                <c:pt idx="167">
                  <c:v>-0.12878700000146637</c:v>
                </c:pt>
                <c:pt idx="168">
                  <c:v>-9.5353000004251953E-2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59-4CCE-95B5-8AF52927777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-19476</c:v>
                </c:pt>
                <c:pt idx="1">
                  <c:v>-19171</c:v>
                </c:pt>
                <c:pt idx="2">
                  <c:v>-19152.5</c:v>
                </c:pt>
                <c:pt idx="3">
                  <c:v>-19151.5</c:v>
                </c:pt>
                <c:pt idx="4">
                  <c:v>-18789.5</c:v>
                </c:pt>
                <c:pt idx="5">
                  <c:v>-18743.5</c:v>
                </c:pt>
                <c:pt idx="6">
                  <c:v>-18742.5</c:v>
                </c:pt>
                <c:pt idx="7">
                  <c:v>-18687.5</c:v>
                </c:pt>
                <c:pt idx="8">
                  <c:v>-18673</c:v>
                </c:pt>
                <c:pt idx="9">
                  <c:v>-18393.5</c:v>
                </c:pt>
                <c:pt idx="10">
                  <c:v>-18363</c:v>
                </c:pt>
                <c:pt idx="11">
                  <c:v>-18078.5</c:v>
                </c:pt>
                <c:pt idx="12">
                  <c:v>-18057</c:v>
                </c:pt>
                <c:pt idx="13">
                  <c:v>-18056</c:v>
                </c:pt>
                <c:pt idx="14">
                  <c:v>-18031.5</c:v>
                </c:pt>
                <c:pt idx="15">
                  <c:v>-17963</c:v>
                </c:pt>
                <c:pt idx="16">
                  <c:v>-17944.5</c:v>
                </c:pt>
                <c:pt idx="17">
                  <c:v>-17668.5</c:v>
                </c:pt>
                <c:pt idx="18">
                  <c:v>-17657</c:v>
                </c:pt>
                <c:pt idx="19">
                  <c:v>-17627.5</c:v>
                </c:pt>
                <c:pt idx="20">
                  <c:v>-17606</c:v>
                </c:pt>
                <c:pt idx="21">
                  <c:v>-17578.5</c:v>
                </c:pt>
                <c:pt idx="22">
                  <c:v>-17324.5</c:v>
                </c:pt>
                <c:pt idx="23">
                  <c:v>-17301</c:v>
                </c:pt>
                <c:pt idx="24">
                  <c:v>-17300</c:v>
                </c:pt>
                <c:pt idx="25">
                  <c:v>-17299</c:v>
                </c:pt>
                <c:pt idx="26">
                  <c:v>-17273.5</c:v>
                </c:pt>
                <c:pt idx="27">
                  <c:v>-17179.5</c:v>
                </c:pt>
                <c:pt idx="28">
                  <c:v>-16988</c:v>
                </c:pt>
                <c:pt idx="29">
                  <c:v>-16969.5</c:v>
                </c:pt>
                <c:pt idx="30">
                  <c:v>-16962.5</c:v>
                </c:pt>
                <c:pt idx="31">
                  <c:v>-16945</c:v>
                </c:pt>
                <c:pt idx="32">
                  <c:v>-16871.5</c:v>
                </c:pt>
                <c:pt idx="33">
                  <c:v>-16845</c:v>
                </c:pt>
                <c:pt idx="34">
                  <c:v>-16823.5</c:v>
                </c:pt>
                <c:pt idx="35">
                  <c:v>-16586</c:v>
                </c:pt>
                <c:pt idx="36">
                  <c:v>-16159.5</c:v>
                </c:pt>
                <c:pt idx="37">
                  <c:v>-16087</c:v>
                </c:pt>
                <c:pt idx="38">
                  <c:v>-16086</c:v>
                </c:pt>
                <c:pt idx="39">
                  <c:v>-16061.5</c:v>
                </c:pt>
                <c:pt idx="40">
                  <c:v>-16040</c:v>
                </c:pt>
                <c:pt idx="41">
                  <c:v>-15853.5</c:v>
                </c:pt>
                <c:pt idx="42">
                  <c:v>-15759.5</c:v>
                </c:pt>
                <c:pt idx="43">
                  <c:v>-15679</c:v>
                </c:pt>
                <c:pt idx="44">
                  <c:v>-15661.5</c:v>
                </c:pt>
                <c:pt idx="45">
                  <c:v>-15453.5</c:v>
                </c:pt>
                <c:pt idx="46">
                  <c:v>-15446.5</c:v>
                </c:pt>
                <c:pt idx="47">
                  <c:v>-15332</c:v>
                </c:pt>
                <c:pt idx="48">
                  <c:v>-15070</c:v>
                </c:pt>
                <c:pt idx="49">
                  <c:v>-14643.5</c:v>
                </c:pt>
                <c:pt idx="50">
                  <c:v>-14334.5</c:v>
                </c:pt>
                <c:pt idx="51">
                  <c:v>-14288.5</c:v>
                </c:pt>
                <c:pt idx="52">
                  <c:v>-13861</c:v>
                </c:pt>
                <c:pt idx="53">
                  <c:v>-13855</c:v>
                </c:pt>
                <c:pt idx="54">
                  <c:v>-13810</c:v>
                </c:pt>
                <c:pt idx="55">
                  <c:v>-13552</c:v>
                </c:pt>
                <c:pt idx="56">
                  <c:v>-13549</c:v>
                </c:pt>
                <c:pt idx="57">
                  <c:v>-13460</c:v>
                </c:pt>
                <c:pt idx="58">
                  <c:v>-13406</c:v>
                </c:pt>
                <c:pt idx="59">
                  <c:v>-13102</c:v>
                </c:pt>
                <c:pt idx="60">
                  <c:v>-12720.5</c:v>
                </c:pt>
                <c:pt idx="61">
                  <c:v>-12265.5</c:v>
                </c:pt>
                <c:pt idx="62">
                  <c:v>-11956.5</c:v>
                </c:pt>
                <c:pt idx="63">
                  <c:v>-11891</c:v>
                </c:pt>
                <c:pt idx="64">
                  <c:v>-11659.5</c:v>
                </c:pt>
                <c:pt idx="65">
                  <c:v>-11599.5</c:v>
                </c:pt>
                <c:pt idx="66">
                  <c:v>-11584</c:v>
                </c:pt>
                <c:pt idx="67">
                  <c:v>-11271</c:v>
                </c:pt>
                <c:pt idx="68">
                  <c:v>-11174</c:v>
                </c:pt>
                <c:pt idx="69">
                  <c:v>-10920</c:v>
                </c:pt>
                <c:pt idx="70">
                  <c:v>-10592.5</c:v>
                </c:pt>
                <c:pt idx="71">
                  <c:v>-10591.5</c:v>
                </c:pt>
                <c:pt idx="72">
                  <c:v>-10586.5</c:v>
                </c:pt>
                <c:pt idx="73">
                  <c:v>-10395.5</c:v>
                </c:pt>
                <c:pt idx="74">
                  <c:v>-10258</c:v>
                </c:pt>
                <c:pt idx="75">
                  <c:v>-10234.5</c:v>
                </c:pt>
                <c:pt idx="76">
                  <c:v>-10165</c:v>
                </c:pt>
                <c:pt idx="77">
                  <c:v>-10162</c:v>
                </c:pt>
                <c:pt idx="78">
                  <c:v>-10138.5</c:v>
                </c:pt>
                <c:pt idx="79">
                  <c:v>-10136.5</c:v>
                </c:pt>
                <c:pt idx="80">
                  <c:v>-10114</c:v>
                </c:pt>
                <c:pt idx="81">
                  <c:v>-9778.5</c:v>
                </c:pt>
                <c:pt idx="82">
                  <c:v>-9759</c:v>
                </c:pt>
                <c:pt idx="83">
                  <c:v>-9727.5</c:v>
                </c:pt>
                <c:pt idx="84">
                  <c:v>-9725</c:v>
                </c:pt>
                <c:pt idx="85">
                  <c:v>-9422.5</c:v>
                </c:pt>
                <c:pt idx="86">
                  <c:v>-9380.5</c:v>
                </c:pt>
                <c:pt idx="87">
                  <c:v>-9352</c:v>
                </c:pt>
                <c:pt idx="88">
                  <c:v>-9352</c:v>
                </c:pt>
                <c:pt idx="89">
                  <c:v>-9352</c:v>
                </c:pt>
                <c:pt idx="90">
                  <c:v>-8742</c:v>
                </c:pt>
                <c:pt idx="91">
                  <c:v>-8720.5</c:v>
                </c:pt>
                <c:pt idx="92">
                  <c:v>-8717.5</c:v>
                </c:pt>
                <c:pt idx="93">
                  <c:v>-8655.5</c:v>
                </c:pt>
                <c:pt idx="94">
                  <c:v>-8626</c:v>
                </c:pt>
                <c:pt idx="95">
                  <c:v>-8606.5</c:v>
                </c:pt>
                <c:pt idx="96">
                  <c:v>-8582</c:v>
                </c:pt>
                <c:pt idx="97">
                  <c:v>-8249.5</c:v>
                </c:pt>
                <c:pt idx="98">
                  <c:v>-7958.5</c:v>
                </c:pt>
                <c:pt idx="99">
                  <c:v>-7957.5</c:v>
                </c:pt>
                <c:pt idx="100">
                  <c:v>-7937</c:v>
                </c:pt>
                <c:pt idx="101">
                  <c:v>-7624</c:v>
                </c:pt>
                <c:pt idx="102">
                  <c:v>-7604.5</c:v>
                </c:pt>
                <c:pt idx="103">
                  <c:v>-7540.5</c:v>
                </c:pt>
                <c:pt idx="104">
                  <c:v>-7213</c:v>
                </c:pt>
                <c:pt idx="105">
                  <c:v>-7126</c:v>
                </c:pt>
                <c:pt idx="106">
                  <c:v>-6824</c:v>
                </c:pt>
                <c:pt idx="107">
                  <c:v>-6759</c:v>
                </c:pt>
                <c:pt idx="108">
                  <c:v>-6758</c:v>
                </c:pt>
                <c:pt idx="109">
                  <c:v>-6749.5</c:v>
                </c:pt>
                <c:pt idx="110">
                  <c:v>-6736.5</c:v>
                </c:pt>
                <c:pt idx="111">
                  <c:v>-6731.5</c:v>
                </c:pt>
                <c:pt idx="112">
                  <c:v>-6490.5</c:v>
                </c:pt>
                <c:pt idx="113">
                  <c:v>-6463</c:v>
                </c:pt>
                <c:pt idx="114">
                  <c:v>-6454</c:v>
                </c:pt>
                <c:pt idx="115">
                  <c:v>-6453</c:v>
                </c:pt>
                <c:pt idx="116">
                  <c:v>-6428.5</c:v>
                </c:pt>
                <c:pt idx="117">
                  <c:v>-6395.5</c:v>
                </c:pt>
                <c:pt idx="118">
                  <c:v>-6375.5</c:v>
                </c:pt>
                <c:pt idx="119">
                  <c:v>-6033.5</c:v>
                </c:pt>
                <c:pt idx="120">
                  <c:v>-6007</c:v>
                </c:pt>
                <c:pt idx="121">
                  <c:v>-5759</c:v>
                </c:pt>
                <c:pt idx="122">
                  <c:v>-5733.5</c:v>
                </c:pt>
                <c:pt idx="123">
                  <c:v>-5708</c:v>
                </c:pt>
                <c:pt idx="124">
                  <c:v>-5708</c:v>
                </c:pt>
                <c:pt idx="125">
                  <c:v>-5634.5</c:v>
                </c:pt>
                <c:pt idx="126">
                  <c:v>-5313.5</c:v>
                </c:pt>
                <c:pt idx="127">
                  <c:v>-4860.5</c:v>
                </c:pt>
                <c:pt idx="128">
                  <c:v>-4471.5</c:v>
                </c:pt>
                <c:pt idx="129">
                  <c:v>-4238.5</c:v>
                </c:pt>
                <c:pt idx="130">
                  <c:v>-4200.5</c:v>
                </c:pt>
                <c:pt idx="131">
                  <c:v>-4170.5</c:v>
                </c:pt>
                <c:pt idx="132">
                  <c:v>-3739.5</c:v>
                </c:pt>
                <c:pt idx="133">
                  <c:v>-3739</c:v>
                </c:pt>
                <c:pt idx="134">
                  <c:v>-3525</c:v>
                </c:pt>
                <c:pt idx="135">
                  <c:v>-3462.5</c:v>
                </c:pt>
                <c:pt idx="136">
                  <c:v>-3405.5</c:v>
                </c:pt>
                <c:pt idx="137">
                  <c:v>-3400.5</c:v>
                </c:pt>
                <c:pt idx="138">
                  <c:v>-3183.5</c:v>
                </c:pt>
                <c:pt idx="139">
                  <c:v>-3135.5</c:v>
                </c:pt>
                <c:pt idx="140">
                  <c:v>-3012</c:v>
                </c:pt>
                <c:pt idx="141">
                  <c:v>-2991.5</c:v>
                </c:pt>
                <c:pt idx="142">
                  <c:v>-2685.5</c:v>
                </c:pt>
                <c:pt idx="143">
                  <c:v>-2630.5</c:v>
                </c:pt>
                <c:pt idx="144">
                  <c:v>-2569</c:v>
                </c:pt>
                <c:pt idx="145">
                  <c:v>-1644</c:v>
                </c:pt>
                <c:pt idx="146">
                  <c:v>-873.5</c:v>
                </c:pt>
                <c:pt idx="147">
                  <c:v>-858.5</c:v>
                </c:pt>
                <c:pt idx="148">
                  <c:v>-844</c:v>
                </c:pt>
                <c:pt idx="149">
                  <c:v>-525</c:v>
                </c:pt>
                <c:pt idx="150">
                  <c:v>-472</c:v>
                </c:pt>
                <c:pt idx="151">
                  <c:v>-471.5</c:v>
                </c:pt>
                <c:pt idx="152">
                  <c:v>-357.5</c:v>
                </c:pt>
                <c:pt idx="153">
                  <c:v>-354.5</c:v>
                </c:pt>
                <c:pt idx="154">
                  <c:v>-116.5</c:v>
                </c:pt>
                <c:pt idx="155">
                  <c:v>-47.5</c:v>
                </c:pt>
                <c:pt idx="156">
                  <c:v>-0.5</c:v>
                </c:pt>
                <c:pt idx="157">
                  <c:v>-3012</c:v>
                </c:pt>
                <c:pt idx="158">
                  <c:v>424</c:v>
                </c:pt>
                <c:pt idx="159">
                  <c:v>1002.5</c:v>
                </c:pt>
                <c:pt idx="160">
                  <c:v>1850</c:v>
                </c:pt>
                <c:pt idx="161">
                  <c:v>1877.5</c:v>
                </c:pt>
                <c:pt idx="162">
                  <c:v>2249</c:v>
                </c:pt>
                <c:pt idx="163">
                  <c:v>3692.5</c:v>
                </c:pt>
                <c:pt idx="164">
                  <c:v>3693.5</c:v>
                </c:pt>
                <c:pt idx="165">
                  <c:v>4118</c:v>
                </c:pt>
                <c:pt idx="166">
                  <c:v>4393.5</c:v>
                </c:pt>
                <c:pt idx="167">
                  <c:v>4394.5</c:v>
                </c:pt>
                <c:pt idx="168">
                  <c:v>4395.5</c:v>
                </c:pt>
                <c:pt idx="169">
                  <c:v>14585</c:v>
                </c:pt>
                <c:pt idx="170">
                  <c:v>14899</c:v>
                </c:pt>
                <c:pt idx="171">
                  <c:v>15971</c:v>
                </c:pt>
                <c:pt idx="172">
                  <c:v>16415</c:v>
                </c:pt>
                <c:pt idx="173">
                  <c:v>16434.5</c:v>
                </c:pt>
                <c:pt idx="174">
                  <c:v>16712</c:v>
                </c:pt>
                <c:pt idx="175">
                  <c:v>17548.5</c:v>
                </c:pt>
                <c:pt idx="176">
                  <c:v>17550.5</c:v>
                </c:pt>
                <c:pt idx="177">
                  <c:v>17550.5</c:v>
                </c:pt>
                <c:pt idx="178">
                  <c:v>17551.5</c:v>
                </c:pt>
                <c:pt idx="179">
                  <c:v>17551.5</c:v>
                </c:pt>
                <c:pt idx="180">
                  <c:v>17552.5</c:v>
                </c:pt>
                <c:pt idx="181">
                  <c:v>17880</c:v>
                </c:pt>
                <c:pt idx="182">
                  <c:v>17885</c:v>
                </c:pt>
                <c:pt idx="183">
                  <c:v>17952.5</c:v>
                </c:pt>
                <c:pt idx="184">
                  <c:v>18284</c:v>
                </c:pt>
                <c:pt idx="185">
                  <c:v>19350</c:v>
                </c:pt>
                <c:pt idx="186">
                  <c:v>19758.5</c:v>
                </c:pt>
                <c:pt idx="187">
                  <c:v>19763.5</c:v>
                </c:pt>
                <c:pt idx="188">
                  <c:v>20107</c:v>
                </c:pt>
                <c:pt idx="189">
                  <c:v>20389.5</c:v>
                </c:pt>
                <c:pt idx="190">
                  <c:v>21188</c:v>
                </c:pt>
                <c:pt idx="191">
                  <c:v>21272</c:v>
                </c:pt>
                <c:pt idx="192">
                  <c:v>21580</c:v>
                </c:pt>
                <c:pt idx="193">
                  <c:v>21620</c:v>
                </c:pt>
                <c:pt idx="194">
                  <c:v>21627</c:v>
                </c:pt>
                <c:pt idx="195">
                  <c:v>21634.5</c:v>
                </c:pt>
                <c:pt idx="196">
                  <c:v>21994</c:v>
                </c:pt>
                <c:pt idx="197">
                  <c:v>23422.5</c:v>
                </c:pt>
                <c:pt idx="198">
                  <c:v>23863</c:v>
                </c:pt>
                <c:pt idx="199">
                  <c:v>24199.5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169">
                  <c:v>-0.18411000000924105</c:v>
                </c:pt>
                <c:pt idx="170">
                  <c:v>-0.16683400000329129</c:v>
                </c:pt>
                <c:pt idx="180">
                  <c:v>-0.23021500000322703</c:v>
                </c:pt>
                <c:pt idx="181">
                  <c:v>-0.1940800000083982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59-4CCE-95B5-8AF52927777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-19476</c:v>
                </c:pt>
                <c:pt idx="1">
                  <c:v>-19171</c:v>
                </c:pt>
                <c:pt idx="2">
                  <c:v>-19152.5</c:v>
                </c:pt>
                <c:pt idx="3">
                  <c:v>-19151.5</c:v>
                </c:pt>
                <c:pt idx="4">
                  <c:v>-18789.5</c:v>
                </c:pt>
                <c:pt idx="5">
                  <c:v>-18743.5</c:v>
                </c:pt>
                <c:pt idx="6">
                  <c:v>-18742.5</c:v>
                </c:pt>
                <c:pt idx="7">
                  <c:v>-18687.5</c:v>
                </c:pt>
                <c:pt idx="8">
                  <c:v>-18673</c:v>
                </c:pt>
                <c:pt idx="9">
                  <c:v>-18393.5</c:v>
                </c:pt>
                <c:pt idx="10">
                  <c:v>-18363</c:v>
                </c:pt>
                <c:pt idx="11">
                  <c:v>-18078.5</c:v>
                </c:pt>
                <c:pt idx="12">
                  <c:v>-18057</c:v>
                </c:pt>
                <c:pt idx="13">
                  <c:v>-18056</c:v>
                </c:pt>
                <c:pt idx="14">
                  <c:v>-18031.5</c:v>
                </c:pt>
                <c:pt idx="15">
                  <c:v>-17963</c:v>
                </c:pt>
                <c:pt idx="16">
                  <c:v>-17944.5</c:v>
                </c:pt>
                <c:pt idx="17">
                  <c:v>-17668.5</c:v>
                </c:pt>
                <c:pt idx="18">
                  <c:v>-17657</c:v>
                </c:pt>
                <c:pt idx="19">
                  <c:v>-17627.5</c:v>
                </c:pt>
                <c:pt idx="20">
                  <c:v>-17606</c:v>
                </c:pt>
                <c:pt idx="21">
                  <c:v>-17578.5</c:v>
                </c:pt>
                <c:pt idx="22">
                  <c:v>-17324.5</c:v>
                </c:pt>
                <c:pt idx="23">
                  <c:v>-17301</c:v>
                </c:pt>
                <c:pt idx="24">
                  <c:v>-17300</c:v>
                </c:pt>
                <c:pt idx="25">
                  <c:v>-17299</c:v>
                </c:pt>
                <c:pt idx="26">
                  <c:v>-17273.5</c:v>
                </c:pt>
                <c:pt idx="27">
                  <c:v>-17179.5</c:v>
                </c:pt>
                <c:pt idx="28">
                  <c:v>-16988</c:v>
                </c:pt>
                <c:pt idx="29">
                  <c:v>-16969.5</c:v>
                </c:pt>
                <c:pt idx="30">
                  <c:v>-16962.5</c:v>
                </c:pt>
                <c:pt idx="31">
                  <c:v>-16945</c:v>
                </c:pt>
                <c:pt idx="32">
                  <c:v>-16871.5</c:v>
                </c:pt>
                <c:pt idx="33">
                  <c:v>-16845</c:v>
                </c:pt>
                <c:pt idx="34">
                  <c:v>-16823.5</c:v>
                </c:pt>
                <c:pt idx="35">
                  <c:v>-16586</c:v>
                </c:pt>
                <c:pt idx="36">
                  <c:v>-16159.5</c:v>
                </c:pt>
                <c:pt idx="37">
                  <c:v>-16087</c:v>
                </c:pt>
                <c:pt idx="38">
                  <c:v>-16086</c:v>
                </c:pt>
                <c:pt idx="39">
                  <c:v>-16061.5</c:v>
                </c:pt>
                <c:pt idx="40">
                  <c:v>-16040</c:v>
                </c:pt>
                <c:pt idx="41">
                  <c:v>-15853.5</c:v>
                </c:pt>
                <c:pt idx="42">
                  <c:v>-15759.5</c:v>
                </c:pt>
                <c:pt idx="43">
                  <c:v>-15679</c:v>
                </c:pt>
                <c:pt idx="44">
                  <c:v>-15661.5</c:v>
                </c:pt>
                <c:pt idx="45">
                  <c:v>-15453.5</c:v>
                </c:pt>
                <c:pt idx="46">
                  <c:v>-15446.5</c:v>
                </c:pt>
                <c:pt idx="47">
                  <c:v>-15332</c:v>
                </c:pt>
                <c:pt idx="48">
                  <c:v>-15070</c:v>
                </c:pt>
                <c:pt idx="49">
                  <c:v>-14643.5</c:v>
                </c:pt>
                <c:pt idx="50">
                  <c:v>-14334.5</c:v>
                </c:pt>
                <c:pt idx="51">
                  <c:v>-14288.5</c:v>
                </c:pt>
                <c:pt idx="52">
                  <c:v>-13861</c:v>
                </c:pt>
                <c:pt idx="53">
                  <c:v>-13855</c:v>
                </c:pt>
                <c:pt idx="54">
                  <c:v>-13810</c:v>
                </c:pt>
                <c:pt idx="55">
                  <c:v>-13552</c:v>
                </c:pt>
                <c:pt idx="56">
                  <c:v>-13549</c:v>
                </c:pt>
                <c:pt idx="57">
                  <c:v>-13460</c:v>
                </c:pt>
                <c:pt idx="58">
                  <c:v>-13406</c:v>
                </c:pt>
                <c:pt idx="59">
                  <c:v>-13102</c:v>
                </c:pt>
                <c:pt idx="60">
                  <c:v>-12720.5</c:v>
                </c:pt>
                <c:pt idx="61">
                  <c:v>-12265.5</c:v>
                </c:pt>
                <c:pt idx="62">
                  <c:v>-11956.5</c:v>
                </c:pt>
                <c:pt idx="63">
                  <c:v>-11891</c:v>
                </c:pt>
                <c:pt idx="64">
                  <c:v>-11659.5</c:v>
                </c:pt>
                <c:pt idx="65">
                  <c:v>-11599.5</c:v>
                </c:pt>
                <c:pt idx="66">
                  <c:v>-11584</c:v>
                </c:pt>
                <c:pt idx="67">
                  <c:v>-11271</c:v>
                </c:pt>
                <c:pt idx="68">
                  <c:v>-11174</c:v>
                </c:pt>
                <c:pt idx="69">
                  <c:v>-10920</c:v>
                </c:pt>
                <c:pt idx="70">
                  <c:v>-10592.5</c:v>
                </c:pt>
                <c:pt idx="71">
                  <c:v>-10591.5</c:v>
                </c:pt>
                <c:pt idx="72">
                  <c:v>-10586.5</c:v>
                </c:pt>
                <c:pt idx="73">
                  <c:v>-10395.5</c:v>
                </c:pt>
                <c:pt idx="74">
                  <c:v>-10258</c:v>
                </c:pt>
                <c:pt idx="75">
                  <c:v>-10234.5</c:v>
                </c:pt>
                <c:pt idx="76">
                  <c:v>-10165</c:v>
                </c:pt>
                <c:pt idx="77">
                  <c:v>-10162</c:v>
                </c:pt>
                <c:pt idx="78">
                  <c:v>-10138.5</c:v>
                </c:pt>
                <c:pt idx="79">
                  <c:v>-10136.5</c:v>
                </c:pt>
                <c:pt idx="80">
                  <c:v>-10114</c:v>
                </c:pt>
                <c:pt idx="81">
                  <c:v>-9778.5</c:v>
                </c:pt>
                <c:pt idx="82">
                  <c:v>-9759</c:v>
                </c:pt>
                <c:pt idx="83">
                  <c:v>-9727.5</c:v>
                </c:pt>
                <c:pt idx="84">
                  <c:v>-9725</c:v>
                </c:pt>
                <c:pt idx="85">
                  <c:v>-9422.5</c:v>
                </c:pt>
                <c:pt idx="86">
                  <c:v>-9380.5</c:v>
                </c:pt>
                <c:pt idx="87">
                  <c:v>-9352</c:v>
                </c:pt>
                <c:pt idx="88">
                  <c:v>-9352</c:v>
                </c:pt>
                <c:pt idx="89">
                  <c:v>-9352</c:v>
                </c:pt>
                <c:pt idx="90">
                  <c:v>-8742</c:v>
                </c:pt>
                <c:pt idx="91">
                  <c:v>-8720.5</c:v>
                </c:pt>
                <c:pt idx="92">
                  <c:v>-8717.5</c:v>
                </c:pt>
                <c:pt idx="93">
                  <c:v>-8655.5</c:v>
                </c:pt>
                <c:pt idx="94">
                  <c:v>-8626</c:v>
                </c:pt>
                <c:pt idx="95">
                  <c:v>-8606.5</c:v>
                </c:pt>
                <c:pt idx="96">
                  <c:v>-8582</c:v>
                </c:pt>
                <c:pt idx="97">
                  <c:v>-8249.5</c:v>
                </c:pt>
                <c:pt idx="98">
                  <c:v>-7958.5</c:v>
                </c:pt>
                <c:pt idx="99">
                  <c:v>-7957.5</c:v>
                </c:pt>
                <c:pt idx="100">
                  <c:v>-7937</c:v>
                </c:pt>
                <c:pt idx="101">
                  <c:v>-7624</c:v>
                </c:pt>
                <c:pt idx="102">
                  <c:v>-7604.5</c:v>
                </c:pt>
                <c:pt idx="103">
                  <c:v>-7540.5</c:v>
                </c:pt>
                <c:pt idx="104">
                  <c:v>-7213</c:v>
                </c:pt>
                <c:pt idx="105">
                  <c:v>-7126</c:v>
                </c:pt>
                <c:pt idx="106">
                  <c:v>-6824</c:v>
                </c:pt>
                <c:pt idx="107">
                  <c:v>-6759</c:v>
                </c:pt>
                <c:pt idx="108">
                  <c:v>-6758</c:v>
                </c:pt>
                <c:pt idx="109">
                  <c:v>-6749.5</c:v>
                </c:pt>
                <c:pt idx="110">
                  <c:v>-6736.5</c:v>
                </c:pt>
                <c:pt idx="111">
                  <c:v>-6731.5</c:v>
                </c:pt>
                <c:pt idx="112">
                  <c:v>-6490.5</c:v>
                </c:pt>
                <c:pt idx="113">
                  <c:v>-6463</c:v>
                </c:pt>
                <c:pt idx="114">
                  <c:v>-6454</c:v>
                </c:pt>
                <c:pt idx="115">
                  <c:v>-6453</c:v>
                </c:pt>
                <c:pt idx="116">
                  <c:v>-6428.5</c:v>
                </c:pt>
                <c:pt idx="117">
                  <c:v>-6395.5</c:v>
                </c:pt>
                <c:pt idx="118">
                  <c:v>-6375.5</c:v>
                </c:pt>
                <c:pt idx="119">
                  <c:v>-6033.5</c:v>
                </c:pt>
                <c:pt idx="120">
                  <c:v>-6007</c:v>
                </c:pt>
                <c:pt idx="121">
                  <c:v>-5759</c:v>
                </c:pt>
                <c:pt idx="122">
                  <c:v>-5733.5</c:v>
                </c:pt>
                <c:pt idx="123">
                  <c:v>-5708</c:v>
                </c:pt>
                <c:pt idx="124">
                  <c:v>-5708</c:v>
                </c:pt>
                <c:pt idx="125">
                  <c:v>-5634.5</c:v>
                </c:pt>
                <c:pt idx="126">
                  <c:v>-5313.5</c:v>
                </c:pt>
                <c:pt idx="127">
                  <c:v>-4860.5</c:v>
                </c:pt>
                <c:pt idx="128">
                  <c:v>-4471.5</c:v>
                </c:pt>
                <c:pt idx="129">
                  <c:v>-4238.5</c:v>
                </c:pt>
                <c:pt idx="130">
                  <c:v>-4200.5</c:v>
                </c:pt>
                <c:pt idx="131">
                  <c:v>-4170.5</c:v>
                </c:pt>
                <c:pt idx="132">
                  <c:v>-3739.5</c:v>
                </c:pt>
                <c:pt idx="133">
                  <c:v>-3739</c:v>
                </c:pt>
                <c:pt idx="134">
                  <c:v>-3525</c:v>
                </c:pt>
                <c:pt idx="135">
                  <c:v>-3462.5</c:v>
                </c:pt>
                <c:pt idx="136">
                  <c:v>-3405.5</c:v>
                </c:pt>
                <c:pt idx="137">
                  <c:v>-3400.5</c:v>
                </c:pt>
                <c:pt idx="138">
                  <c:v>-3183.5</c:v>
                </c:pt>
                <c:pt idx="139">
                  <c:v>-3135.5</c:v>
                </c:pt>
                <c:pt idx="140">
                  <c:v>-3012</c:v>
                </c:pt>
                <c:pt idx="141">
                  <c:v>-2991.5</c:v>
                </c:pt>
                <c:pt idx="142">
                  <c:v>-2685.5</c:v>
                </c:pt>
                <c:pt idx="143">
                  <c:v>-2630.5</c:v>
                </c:pt>
                <c:pt idx="144">
                  <c:v>-2569</c:v>
                </c:pt>
                <c:pt idx="145">
                  <c:v>-1644</c:v>
                </c:pt>
                <c:pt idx="146">
                  <c:v>-873.5</c:v>
                </c:pt>
                <c:pt idx="147">
                  <c:v>-858.5</c:v>
                </c:pt>
                <c:pt idx="148">
                  <c:v>-844</c:v>
                </c:pt>
                <c:pt idx="149">
                  <c:v>-525</c:v>
                </c:pt>
                <c:pt idx="150">
                  <c:v>-472</c:v>
                </c:pt>
                <c:pt idx="151">
                  <c:v>-471.5</c:v>
                </c:pt>
                <c:pt idx="152">
                  <c:v>-357.5</c:v>
                </c:pt>
                <c:pt idx="153">
                  <c:v>-354.5</c:v>
                </c:pt>
                <c:pt idx="154">
                  <c:v>-116.5</c:v>
                </c:pt>
                <c:pt idx="155">
                  <c:v>-47.5</c:v>
                </c:pt>
                <c:pt idx="156">
                  <c:v>-0.5</c:v>
                </c:pt>
                <c:pt idx="157">
                  <c:v>-3012</c:v>
                </c:pt>
                <c:pt idx="158">
                  <c:v>424</c:v>
                </c:pt>
                <c:pt idx="159">
                  <c:v>1002.5</c:v>
                </c:pt>
                <c:pt idx="160">
                  <c:v>1850</c:v>
                </c:pt>
                <c:pt idx="161">
                  <c:v>1877.5</c:v>
                </c:pt>
                <c:pt idx="162">
                  <c:v>2249</c:v>
                </c:pt>
                <c:pt idx="163">
                  <c:v>3692.5</c:v>
                </c:pt>
                <c:pt idx="164">
                  <c:v>3693.5</c:v>
                </c:pt>
                <c:pt idx="165">
                  <c:v>4118</c:v>
                </c:pt>
                <c:pt idx="166">
                  <c:v>4393.5</c:v>
                </c:pt>
                <c:pt idx="167">
                  <c:v>4394.5</c:v>
                </c:pt>
                <c:pt idx="168">
                  <c:v>4395.5</c:v>
                </c:pt>
                <c:pt idx="169">
                  <c:v>14585</c:v>
                </c:pt>
                <c:pt idx="170">
                  <c:v>14899</c:v>
                </c:pt>
                <c:pt idx="171">
                  <c:v>15971</c:v>
                </c:pt>
                <c:pt idx="172">
                  <c:v>16415</c:v>
                </c:pt>
                <c:pt idx="173">
                  <c:v>16434.5</c:v>
                </c:pt>
                <c:pt idx="174">
                  <c:v>16712</c:v>
                </c:pt>
                <c:pt idx="175">
                  <c:v>17548.5</c:v>
                </c:pt>
                <c:pt idx="176">
                  <c:v>17550.5</c:v>
                </c:pt>
                <c:pt idx="177">
                  <c:v>17550.5</c:v>
                </c:pt>
                <c:pt idx="178">
                  <c:v>17551.5</c:v>
                </c:pt>
                <c:pt idx="179">
                  <c:v>17551.5</c:v>
                </c:pt>
                <c:pt idx="180">
                  <c:v>17552.5</c:v>
                </c:pt>
                <c:pt idx="181">
                  <c:v>17880</c:v>
                </c:pt>
                <c:pt idx="182">
                  <c:v>17885</c:v>
                </c:pt>
                <c:pt idx="183">
                  <c:v>17952.5</c:v>
                </c:pt>
                <c:pt idx="184">
                  <c:v>18284</c:v>
                </c:pt>
                <c:pt idx="185">
                  <c:v>19350</c:v>
                </c:pt>
                <c:pt idx="186">
                  <c:v>19758.5</c:v>
                </c:pt>
                <c:pt idx="187">
                  <c:v>19763.5</c:v>
                </c:pt>
                <c:pt idx="188">
                  <c:v>20107</c:v>
                </c:pt>
                <c:pt idx="189">
                  <c:v>20389.5</c:v>
                </c:pt>
                <c:pt idx="190">
                  <c:v>21188</c:v>
                </c:pt>
                <c:pt idx="191">
                  <c:v>21272</c:v>
                </c:pt>
                <c:pt idx="192">
                  <c:v>21580</c:v>
                </c:pt>
                <c:pt idx="193">
                  <c:v>21620</c:v>
                </c:pt>
                <c:pt idx="194">
                  <c:v>21627</c:v>
                </c:pt>
                <c:pt idx="195">
                  <c:v>21634.5</c:v>
                </c:pt>
                <c:pt idx="196">
                  <c:v>21994</c:v>
                </c:pt>
                <c:pt idx="197">
                  <c:v>23422.5</c:v>
                </c:pt>
                <c:pt idx="198">
                  <c:v>23863</c:v>
                </c:pt>
                <c:pt idx="199">
                  <c:v>24199.5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182">
                  <c:v>-0.20971000000281492</c:v>
                </c:pt>
                <c:pt idx="185">
                  <c:v>-0.22740000000339933</c:v>
                </c:pt>
                <c:pt idx="188">
                  <c:v>-0.23286200000438839</c:v>
                </c:pt>
                <c:pt idx="189">
                  <c:v>-0.23745700000290526</c:v>
                </c:pt>
                <c:pt idx="191">
                  <c:v>-0.24575200000981567</c:v>
                </c:pt>
                <c:pt idx="193">
                  <c:v>-0.24932000000262633</c:v>
                </c:pt>
                <c:pt idx="194">
                  <c:v>-0.25048200000310317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59-4CCE-95B5-8AF52927777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-19476</c:v>
                </c:pt>
                <c:pt idx="1">
                  <c:v>-19171</c:v>
                </c:pt>
                <c:pt idx="2">
                  <c:v>-19152.5</c:v>
                </c:pt>
                <c:pt idx="3">
                  <c:v>-19151.5</c:v>
                </c:pt>
                <c:pt idx="4">
                  <c:v>-18789.5</c:v>
                </c:pt>
                <c:pt idx="5">
                  <c:v>-18743.5</c:v>
                </c:pt>
                <c:pt idx="6">
                  <c:v>-18742.5</c:v>
                </c:pt>
                <c:pt idx="7">
                  <c:v>-18687.5</c:v>
                </c:pt>
                <c:pt idx="8">
                  <c:v>-18673</c:v>
                </c:pt>
                <c:pt idx="9">
                  <c:v>-18393.5</c:v>
                </c:pt>
                <c:pt idx="10">
                  <c:v>-18363</c:v>
                </c:pt>
                <c:pt idx="11">
                  <c:v>-18078.5</c:v>
                </c:pt>
                <c:pt idx="12">
                  <c:v>-18057</c:v>
                </c:pt>
                <c:pt idx="13">
                  <c:v>-18056</c:v>
                </c:pt>
                <c:pt idx="14">
                  <c:v>-18031.5</c:v>
                </c:pt>
                <c:pt idx="15">
                  <c:v>-17963</c:v>
                </c:pt>
                <c:pt idx="16">
                  <c:v>-17944.5</c:v>
                </c:pt>
                <c:pt idx="17">
                  <c:v>-17668.5</c:v>
                </c:pt>
                <c:pt idx="18">
                  <c:v>-17657</c:v>
                </c:pt>
                <c:pt idx="19">
                  <c:v>-17627.5</c:v>
                </c:pt>
                <c:pt idx="20">
                  <c:v>-17606</c:v>
                </c:pt>
                <c:pt idx="21">
                  <c:v>-17578.5</c:v>
                </c:pt>
                <c:pt idx="22">
                  <c:v>-17324.5</c:v>
                </c:pt>
                <c:pt idx="23">
                  <c:v>-17301</c:v>
                </c:pt>
                <c:pt idx="24">
                  <c:v>-17300</c:v>
                </c:pt>
                <c:pt idx="25">
                  <c:v>-17299</c:v>
                </c:pt>
                <c:pt idx="26">
                  <c:v>-17273.5</c:v>
                </c:pt>
                <c:pt idx="27">
                  <c:v>-17179.5</c:v>
                </c:pt>
                <c:pt idx="28">
                  <c:v>-16988</c:v>
                </c:pt>
                <c:pt idx="29">
                  <c:v>-16969.5</c:v>
                </c:pt>
                <c:pt idx="30">
                  <c:v>-16962.5</c:v>
                </c:pt>
                <c:pt idx="31">
                  <c:v>-16945</c:v>
                </c:pt>
                <c:pt idx="32">
                  <c:v>-16871.5</c:v>
                </c:pt>
                <c:pt idx="33">
                  <c:v>-16845</c:v>
                </c:pt>
                <c:pt idx="34">
                  <c:v>-16823.5</c:v>
                </c:pt>
                <c:pt idx="35">
                  <c:v>-16586</c:v>
                </c:pt>
                <c:pt idx="36">
                  <c:v>-16159.5</c:v>
                </c:pt>
                <c:pt idx="37">
                  <c:v>-16087</c:v>
                </c:pt>
                <c:pt idx="38">
                  <c:v>-16086</c:v>
                </c:pt>
                <c:pt idx="39">
                  <c:v>-16061.5</c:v>
                </c:pt>
                <c:pt idx="40">
                  <c:v>-16040</c:v>
                </c:pt>
                <c:pt idx="41">
                  <c:v>-15853.5</c:v>
                </c:pt>
                <c:pt idx="42">
                  <c:v>-15759.5</c:v>
                </c:pt>
                <c:pt idx="43">
                  <c:v>-15679</c:v>
                </c:pt>
                <c:pt idx="44">
                  <c:v>-15661.5</c:v>
                </c:pt>
                <c:pt idx="45">
                  <c:v>-15453.5</c:v>
                </c:pt>
                <c:pt idx="46">
                  <c:v>-15446.5</c:v>
                </c:pt>
                <c:pt idx="47">
                  <c:v>-15332</c:v>
                </c:pt>
                <c:pt idx="48">
                  <c:v>-15070</c:v>
                </c:pt>
                <c:pt idx="49">
                  <c:v>-14643.5</c:v>
                </c:pt>
                <c:pt idx="50">
                  <c:v>-14334.5</c:v>
                </c:pt>
                <c:pt idx="51">
                  <c:v>-14288.5</c:v>
                </c:pt>
                <c:pt idx="52">
                  <c:v>-13861</c:v>
                </c:pt>
                <c:pt idx="53">
                  <c:v>-13855</c:v>
                </c:pt>
                <c:pt idx="54">
                  <c:v>-13810</c:v>
                </c:pt>
                <c:pt idx="55">
                  <c:v>-13552</c:v>
                </c:pt>
                <c:pt idx="56">
                  <c:v>-13549</c:v>
                </c:pt>
                <c:pt idx="57">
                  <c:v>-13460</c:v>
                </c:pt>
                <c:pt idx="58">
                  <c:v>-13406</c:v>
                </c:pt>
                <c:pt idx="59">
                  <c:v>-13102</c:v>
                </c:pt>
                <c:pt idx="60">
                  <c:v>-12720.5</c:v>
                </c:pt>
                <c:pt idx="61">
                  <c:v>-12265.5</c:v>
                </c:pt>
                <c:pt idx="62">
                  <c:v>-11956.5</c:v>
                </c:pt>
                <c:pt idx="63">
                  <c:v>-11891</c:v>
                </c:pt>
                <c:pt idx="64">
                  <c:v>-11659.5</c:v>
                </c:pt>
                <c:pt idx="65">
                  <c:v>-11599.5</c:v>
                </c:pt>
                <c:pt idx="66">
                  <c:v>-11584</c:v>
                </c:pt>
                <c:pt idx="67">
                  <c:v>-11271</c:v>
                </c:pt>
                <c:pt idx="68">
                  <c:v>-11174</c:v>
                </c:pt>
                <c:pt idx="69">
                  <c:v>-10920</c:v>
                </c:pt>
                <c:pt idx="70">
                  <c:v>-10592.5</c:v>
                </c:pt>
                <c:pt idx="71">
                  <c:v>-10591.5</c:v>
                </c:pt>
                <c:pt idx="72">
                  <c:v>-10586.5</c:v>
                </c:pt>
                <c:pt idx="73">
                  <c:v>-10395.5</c:v>
                </c:pt>
                <c:pt idx="74">
                  <c:v>-10258</c:v>
                </c:pt>
                <c:pt idx="75">
                  <c:v>-10234.5</c:v>
                </c:pt>
                <c:pt idx="76">
                  <c:v>-10165</c:v>
                </c:pt>
                <c:pt idx="77">
                  <c:v>-10162</c:v>
                </c:pt>
                <c:pt idx="78">
                  <c:v>-10138.5</c:v>
                </c:pt>
                <c:pt idx="79">
                  <c:v>-10136.5</c:v>
                </c:pt>
                <c:pt idx="80">
                  <c:v>-10114</c:v>
                </c:pt>
                <c:pt idx="81">
                  <c:v>-9778.5</c:v>
                </c:pt>
                <c:pt idx="82">
                  <c:v>-9759</c:v>
                </c:pt>
                <c:pt idx="83">
                  <c:v>-9727.5</c:v>
                </c:pt>
                <c:pt idx="84">
                  <c:v>-9725</c:v>
                </c:pt>
                <c:pt idx="85">
                  <c:v>-9422.5</c:v>
                </c:pt>
                <c:pt idx="86">
                  <c:v>-9380.5</c:v>
                </c:pt>
                <c:pt idx="87">
                  <c:v>-9352</c:v>
                </c:pt>
                <c:pt idx="88">
                  <c:v>-9352</c:v>
                </c:pt>
                <c:pt idx="89">
                  <c:v>-9352</c:v>
                </c:pt>
                <c:pt idx="90">
                  <c:v>-8742</c:v>
                </c:pt>
                <c:pt idx="91">
                  <c:v>-8720.5</c:v>
                </c:pt>
                <c:pt idx="92">
                  <c:v>-8717.5</c:v>
                </c:pt>
                <c:pt idx="93">
                  <c:v>-8655.5</c:v>
                </c:pt>
                <c:pt idx="94">
                  <c:v>-8626</c:v>
                </c:pt>
                <c:pt idx="95">
                  <c:v>-8606.5</c:v>
                </c:pt>
                <c:pt idx="96">
                  <c:v>-8582</c:v>
                </c:pt>
                <c:pt idx="97">
                  <c:v>-8249.5</c:v>
                </c:pt>
                <c:pt idx="98">
                  <c:v>-7958.5</c:v>
                </c:pt>
                <c:pt idx="99">
                  <c:v>-7957.5</c:v>
                </c:pt>
                <c:pt idx="100">
                  <c:v>-7937</c:v>
                </c:pt>
                <c:pt idx="101">
                  <c:v>-7624</c:v>
                </c:pt>
                <c:pt idx="102">
                  <c:v>-7604.5</c:v>
                </c:pt>
                <c:pt idx="103">
                  <c:v>-7540.5</c:v>
                </c:pt>
                <c:pt idx="104">
                  <c:v>-7213</c:v>
                </c:pt>
                <c:pt idx="105">
                  <c:v>-7126</c:v>
                </c:pt>
                <c:pt idx="106">
                  <c:v>-6824</c:v>
                </c:pt>
                <c:pt idx="107">
                  <c:v>-6759</c:v>
                </c:pt>
                <c:pt idx="108">
                  <c:v>-6758</c:v>
                </c:pt>
                <c:pt idx="109">
                  <c:v>-6749.5</c:v>
                </c:pt>
                <c:pt idx="110">
                  <c:v>-6736.5</c:v>
                </c:pt>
                <c:pt idx="111">
                  <c:v>-6731.5</c:v>
                </c:pt>
                <c:pt idx="112">
                  <c:v>-6490.5</c:v>
                </c:pt>
                <c:pt idx="113">
                  <c:v>-6463</c:v>
                </c:pt>
                <c:pt idx="114">
                  <c:v>-6454</c:v>
                </c:pt>
                <c:pt idx="115">
                  <c:v>-6453</c:v>
                </c:pt>
                <c:pt idx="116">
                  <c:v>-6428.5</c:v>
                </c:pt>
                <c:pt idx="117">
                  <c:v>-6395.5</c:v>
                </c:pt>
                <c:pt idx="118">
                  <c:v>-6375.5</c:v>
                </c:pt>
                <c:pt idx="119">
                  <c:v>-6033.5</c:v>
                </c:pt>
                <c:pt idx="120">
                  <c:v>-6007</c:v>
                </c:pt>
                <c:pt idx="121">
                  <c:v>-5759</c:v>
                </c:pt>
                <c:pt idx="122">
                  <c:v>-5733.5</c:v>
                </c:pt>
                <c:pt idx="123">
                  <c:v>-5708</c:v>
                </c:pt>
                <c:pt idx="124">
                  <c:v>-5708</c:v>
                </c:pt>
                <c:pt idx="125">
                  <c:v>-5634.5</c:v>
                </c:pt>
                <c:pt idx="126">
                  <c:v>-5313.5</c:v>
                </c:pt>
                <c:pt idx="127">
                  <c:v>-4860.5</c:v>
                </c:pt>
                <c:pt idx="128">
                  <c:v>-4471.5</c:v>
                </c:pt>
                <c:pt idx="129">
                  <c:v>-4238.5</c:v>
                </c:pt>
                <c:pt idx="130">
                  <c:v>-4200.5</c:v>
                </c:pt>
                <c:pt idx="131">
                  <c:v>-4170.5</c:v>
                </c:pt>
                <c:pt idx="132">
                  <c:v>-3739.5</c:v>
                </c:pt>
                <c:pt idx="133">
                  <c:v>-3739</c:v>
                </c:pt>
                <c:pt idx="134">
                  <c:v>-3525</c:v>
                </c:pt>
                <c:pt idx="135">
                  <c:v>-3462.5</c:v>
                </c:pt>
                <c:pt idx="136">
                  <c:v>-3405.5</c:v>
                </c:pt>
                <c:pt idx="137">
                  <c:v>-3400.5</c:v>
                </c:pt>
                <c:pt idx="138">
                  <c:v>-3183.5</c:v>
                </c:pt>
                <c:pt idx="139">
                  <c:v>-3135.5</c:v>
                </c:pt>
                <c:pt idx="140">
                  <c:v>-3012</c:v>
                </c:pt>
                <c:pt idx="141">
                  <c:v>-2991.5</c:v>
                </c:pt>
                <c:pt idx="142">
                  <c:v>-2685.5</c:v>
                </c:pt>
                <c:pt idx="143">
                  <c:v>-2630.5</c:v>
                </c:pt>
                <c:pt idx="144">
                  <c:v>-2569</c:v>
                </c:pt>
                <c:pt idx="145">
                  <c:v>-1644</c:v>
                </c:pt>
                <c:pt idx="146">
                  <c:v>-873.5</c:v>
                </c:pt>
                <c:pt idx="147">
                  <c:v>-858.5</c:v>
                </c:pt>
                <c:pt idx="148">
                  <c:v>-844</c:v>
                </c:pt>
                <c:pt idx="149">
                  <c:v>-525</c:v>
                </c:pt>
                <c:pt idx="150">
                  <c:v>-472</c:v>
                </c:pt>
                <c:pt idx="151">
                  <c:v>-471.5</c:v>
                </c:pt>
                <c:pt idx="152">
                  <c:v>-357.5</c:v>
                </c:pt>
                <c:pt idx="153">
                  <c:v>-354.5</c:v>
                </c:pt>
                <c:pt idx="154">
                  <c:v>-116.5</c:v>
                </c:pt>
                <c:pt idx="155">
                  <c:v>-47.5</c:v>
                </c:pt>
                <c:pt idx="156">
                  <c:v>-0.5</c:v>
                </c:pt>
                <c:pt idx="157">
                  <c:v>-3012</c:v>
                </c:pt>
                <c:pt idx="158">
                  <c:v>424</c:v>
                </c:pt>
                <c:pt idx="159">
                  <c:v>1002.5</c:v>
                </c:pt>
                <c:pt idx="160">
                  <c:v>1850</c:v>
                </c:pt>
                <c:pt idx="161">
                  <c:v>1877.5</c:v>
                </c:pt>
                <c:pt idx="162">
                  <c:v>2249</c:v>
                </c:pt>
                <c:pt idx="163">
                  <c:v>3692.5</c:v>
                </c:pt>
                <c:pt idx="164">
                  <c:v>3693.5</c:v>
                </c:pt>
                <c:pt idx="165">
                  <c:v>4118</c:v>
                </c:pt>
                <c:pt idx="166">
                  <c:v>4393.5</c:v>
                </c:pt>
                <c:pt idx="167">
                  <c:v>4394.5</c:v>
                </c:pt>
                <c:pt idx="168">
                  <c:v>4395.5</c:v>
                </c:pt>
                <c:pt idx="169">
                  <c:v>14585</c:v>
                </c:pt>
                <c:pt idx="170">
                  <c:v>14899</c:v>
                </c:pt>
                <c:pt idx="171">
                  <c:v>15971</c:v>
                </c:pt>
                <c:pt idx="172">
                  <c:v>16415</c:v>
                </c:pt>
                <c:pt idx="173">
                  <c:v>16434.5</c:v>
                </c:pt>
                <c:pt idx="174">
                  <c:v>16712</c:v>
                </c:pt>
                <c:pt idx="175">
                  <c:v>17548.5</c:v>
                </c:pt>
                <c:pt idx="176">
                  <c:v>17550.5</c:v>
                </c:pt>
                <c:pt idx="177">
                  <c:v>17550.5</c:v>
                </c:pt>
                <c:pt idx="178">
                  <c:v>17551.5</c:v>
                </c:pt>
                <c:pt idx="179">
                  <c:v>17551.5</c:v>
                </c:pt>
                <c:pt idx="180">
                  <c:v>17552.5</c:v>
                </c:pt>
                <c:pt idx="181">
                  <c:v>17880</c:v>
                </c:pt>
                <c:pt idx="182">
                  <c:v>17885</c:v>
                </c:pt>
                <c:pt idx="183">
                  <c:v>17952.5</c:v>
                </c:pt>
                <c:pt idx="184">
                  <c:v>18284</c:v>
                </c:pt>
                <c:pt idx="185">
                  <c:v>19350</c:v>
                </c:pt>
                <c:pt idx="186">
                  <c:v>19758.5</c:v>
                </c:pt>
                <c:pt idx="187">
                  <c:v>19763.5</c:v>
                </c:pt>
                <c:pt idx="188">
                  <c:v>20107</c:v>
                </c:pt>
                <c:pt idx="189">
                  <c:v>20389.5</c:v>
                </c:pt>
                <c:pt idx="190">
                  <c:v>21188</c:v>
                </c:pt>
                <c:pt idx="191">
                  <c:v>21272</c:v>
                </c:pt>
                <c:pt idx="192">
                  <c:v>21580</c:v>
                </c:pt>
                <c:pt idx="193">
                  <c:v>21620</c:v>
                </c:pt>
                <c:pt idx="194">
                  <c:v>21627</c:v>
                </c:pt>
                <c:pt idx="195">
                  <c:v>21634.5</c:v>
                </c:pt>
                <c:pt idx="196">
                  <c:v>21994</c:v>
                </c:pt>
                <c:pt idx="197">
                  <c:v>23422.5</c:v>
                </c:pt>
                <c:pt idx="198">
                  <c:v>23863</c:v>
                </c:pt>
                <c:pt idx="199">
                  <c:v>24199.5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72">
                  <c:v>-0.19649000000208616</c:v>
                </c:pt>
                <c:pt idx="173">
                  <c:v>-0.19622700000763871</c:v>
                </c:pt>
                <c:pt idx="174">
                  <c:v>-0.19889200000761775</c:v>
                </c:pt>
                <c:pt idx="178">
                  <c:v>-0.20794900000328198</c:v>
                </c:pt>
                <c:pt idx="183">
                  <c:v>-0.20661500000278465</c:v>
                </c:pt>
                <c:pt idx="184">
                  <c:v>-0.22274400000605965</c:v>
                </c:pt>
                <c:pt idx="186">
                  <c:v>-0.23481100000935839</c:v>
                </c:pt>
                <c:pt idx="187">
                  <c:v>-0.23124100000131875</c:v>
                </c:pt>
                <c:pt idx="190">
                  <c:v>-0.2454080000097747</c:v>
                </c:pt>
                <c:pt idx="195">
                  <c:v>-0.25022700000408804</c:v>
                </c:pt>
                <c:pt idx="196">
                  <c:v>-0.25420400000439258</c:v>
                </c:pt>
                <c:pt idx="197">
                  <c:v>-0.26793500000349013</c:v>
                </c:pt>
                <c:pt idx="198">
                  <c:v>-0.27115800000319723</c:v>
                </c:pt>
                <c:pt idx="199">
                  <c:v>-0.27521700000943383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59-4CCE-95B5-8AF52927777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?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-19476</c:v>
                </c:pt>
                <c:pt idx="1">
                  <c:v>-19171</c:v>
                </c:pt>
                <c:pt idx="2">
                  <c:v>-19152.5</c:v>
                </c:pt>
                <c:pt idx="3">
                  <c:v>-19151.5</c:v>
                </c:pt>
                <c:pt idx="4">
                  <c:v>-18789.5</c:v>
                </c:pt>
                <c:pt idx="5">
                  <c:v>-18743.5</c:v>
                </c:pt>
                <c:pt idx="6">
                  <c:v>-18742.5</c:v>
                </c:pt>
                <c:pt idx="7">
                  <c:v>-18687.5</c:v>
                </c:pt>
                <c:pt idx="8">
                  <c:v>-18673</c:v>
                </c:pt>
                <c:pt idx="9">
                  <c:v>-18393.5</c:v>
                </c:pt>
                <c:pt idx="10">
                  <c:v>-18363</c:v>
                </c:pt>
                <c:pt idx="11">
                  <c:v>-18078.5</c:v>
                </c:pt>
                <c:pt idx="12">
                  <c:v>-18057</c:v>
                </c:pt>
                <c:pt idx="13">
                  <c:v>-18056</c:v>
                </c:pt>
                <c:pt idx="14">
                  <c:v>-18031.5</c:v>
                </c:pt>
                <c:pt idx="15">
                  <c:v>-17963</c:v>
                </c:pt>
                <c:pt idx="16">
                  <c:v>-17944.5</c:v>
                </c:pt>
                <c:pt idx="17">
                  <c:v>-17668.5</c:v>
                </c:pt>
                <c:pt idx="18">
                  <c:v>-17657</c:v>
                </c:pt>
                <c:pt idx="19">
                  <c:v>-17627.5</c:v>
                </c:pt>
                <c:pt idx="20">
                  <c:v>-17606</c:v>
                </c:pt>
                <c:pt idx="21">
                  <c:v>-17578.5</c:v>
                </c:pt>
                <c:pt idx="22">
                  <c:v>-17324.5</c:v>
                </c:pt>
                <c:pt idx="23">
                  <c:v>-17301</c:v>
                </c:pt>
                <c:pt idx="24">
                  <c:v>-17300</c:v>
                </c:pt>
                <c:pt idx="25">
                  <c:v>-17299</c:v>
                </c:pt>
                <c:pt idx="26">
                  <c:v>-17273.5</c:v>
                </c:pt>
                <c:pt idx="27">
                  <c:v>-17179.5</c:v>
                </c:pt>
                <c:pt idx="28">
                  <c:v>-16988</c:v>
                </c:pt>
                <c:pt idx="29">
                  <c:v>-16969.5</c:v>
                </c:pt>
                <c:pt idx="30">
                  <c:v>-16962.5</c:v>
                </c:pt>
                <c:pt idx="31">
                  <c:v>-16945</c:v>
                </c:pt>
                <c:pt idx="32">
                  <c:v>-16871.5</c:v>
                </c:pt>
                <c:pt idx="33">
                  <c:v>-16845</c:v>
                </c:pt>
                <c:pt idx="34">
                  <c:v>-16823.5</c:v>
                </c:pt>
                <c:pt idx="35">
                  <c:v>-16586</c:v>
                </c:pt>
                <c:pt idx="36">
                  <c:v>-16159.5</c:v>
                </c:pt>
                <c:pt idx="37">
                  <c:v>-16087</c:v>
                </c:pt>
                <c:pt idx="38">
                  <c:v>-16086</c:v>
                </c:pt>
                <c:pt idx="39">
                  <c:v>-16061.5</c:v>
                </c:pt>
                <c:pt idx="40">
                  <c:v>-16040</c:v>
                </c:pt>
                <c:pt idx="41">
                  <c:v>-15853.5</c:v>
                </c:pt>
                <c:pt idx="42">
                  <c:v>-15759.5</c:v>
                </c:pt>
                <c:pt idx="43">
                  <c:v>-15679</c:v>
                </c:pt>
                <c:pt idx="44">
                  <c:v>-15661.5</c:v>
                </c:pt>
                <c:pt idx="45">
                  <c:v>-15453.5</c:v>
                </c:pt>
                <c:pt idx="46">
                  <c:v>-15446.5</c:v>
                </c:pt>
                <c:pt idx="47">
                  <c:v>-15332</c:v>
                </c:pt>
                <c:pt idx="48">
                  <c:v>-15070</c:v>
                </c:pt>
                <c:pt idx="49">
                  <c:v>-14643.5</c:v>
                </c:pt>
                <c:pt idx="50">
                  <c:v>-14334.5</c:v>
                </c:pt>
                <c:pt idx="51">
                  <c:v>-14288.5</c:v>
                </c:pt>
                <c:pt idx="52">
                  <c:v>-13861</c:v>
                </c:pt>
                <c:pt idx="53">
                  <c:v>-13855</c:v>
                </c:pt>
                <c:pt idx="54">
                  <c:v>-13810</c:v>
                </c:pt>
                <c:pt idx="55">
                  <c:v>-13552</c:v>
                </c:pt>
                <c:pt idx="56">
                  <c:v>-13549</c:v>
                </c:pt>
                <c:pt idx="57">
                  <c:v>-13460</c:v>
                </c:pt>
                <c:pt idx="58">
                  <c:v>-13406</c:v>
                </c:pt>
                <c:pt idx="59">
                  <c:v>-13102</c:v>
                </c:pt>
                <c:pt idx="60">
                  <c:v>-12720.5</c:v>
                </c:pt>
                <c:pt idx="61">
                  <c:v>-12265.5</c:v>
                </c:pt>
                <c:pt idx="62">
                  <c:v>-11956.5</c:v>
                </c:pt>
                <c:pt idx="63">
                  <c:v>-11891</c:v>
                </c:pt>
                <c:pt idx="64">
                  <c:v>-11659.5</c:v>
                </c:pt>
                <c:pt idx="65">
                  <c:v>-11599.5</c:v>
                </c:pt>
                <c:pt idx="66">
                  <c:v>-11584</c:v>
                </c:pt>
                <c:pt idx="67">
                  <c:v>-11271</c:v>
                </c:pt>
                <c:pt idx="68">
                  <c:v>-11174</c:v>
                </c:pt>
                <c:pt idx="69">
                  <c:v>-10920</c:v>
                </c:pt>
                <c:pt idx="70">
                  <c:v>-10592.5</c:v>
                </c:pt>
                <c:pt idx="71">
                  <c:v>-10591.5</c:v>
                </c:pt>
                <c:pt idx="72">
                  <c:v>-10586.5</c:v>
                </c:pt>
                <c:pt idx="73">
                  <c:v>-10395.5</c:v>
                </c:pt>
                <c:pt idx="74">
                  <c:v>-10258</c:v>
                </c:pt>
                <c:pt idx="75">
                  <c:v>-10234.5</c:v>
                </c:pt>
                <c:pt idx="76">
                  <c:v>-10165</c:v>
                </c:pt>
                <c:pt idx="77">
                  <c:v>-10162</c:v>
                </c:pt>
                <c:pt idx="78">
                  <c:v>-10138.5</c:v>
                </c:pt>
                <c:pt idx="79">
                  <c:v>-10136.5</c:v>
                </c:pt>
                <c:pt idx="80">
                  <c:v>-10114</c:v>
                </c:pt>
                <c:pt idx="81">
                  <c:v>-9778.5</c:v>
                </c:pt>
                <c:pt idx="82">
                  <c:v>-9759</c:v>
                </c:pt>
                <c:pt idx="83">
                  <c:v>-9727.5</c:v>
                </c:pt>
                <c:pt idx="84">
                  <c:v>-9725</c:v>
                </c:pt>
                <c:pt idx="85">
                  <c:v>-9422.5</c:v>
                </c:pt>
                <c:pt idx="86">
                  <c:v>-9380.5</c:v>
                </c:pt>
                <c:pt idx="87">
                  <c:v>-9352</c:v>
                </c:pt>
                <c:pt idx="88">
                  <c:v>-9352</c:v>
                </c:pt>
                <c:pt idx="89">
                  <c:v>-9352</c:v>
                </c:pt>
                <c:pt idx="90">
                  <c:v>-8742</c:v>
                </c:pt>
                <c:pt idx="91">
                  <c:v>-8720.5</c:v>
                </c:pt>
                <c:pt idx="92">
                  <c:v>-8717.5</c:v>
                </c:pt>
                <c:pt idx="93">
                  <c:v>-8655.5</c:v>
                </c:pt>
                <c:pt idx="94">
                  <c:v>-8626</c:v>
                </c:pt>
                <c:pt idx="95">
                  <c:v>-8606.5</c:v>
                </c:pt>
                <c:pt idx="96">
                  <c:v>-8582</c:v>
                </c:pt>
                <c:pt idx="97">
                  <c:v>-8249.5</c:v>
                </c:pt>
                <c:pt idx="98">
                  <c:v>-7958.5</c:v>
                </c:pt>
                <c:pt idx="99">
                  <c:v>-7957.5</c:v>
                </c:pt>
                <c:pt idx="100">
                  <c:v>-7937</c:v>
                </c:pt>
                <c:pt idx="101">
                  <c:v>-7624</c:v>
                </c:pt>
                <c:pt idx="102">
                  <c:v>-7604.5</c:v>
                </c:pt>
                <c:pt idx="103">
                  <c:v>-7540.5</c:v>
                </c:pt>
                <c:pt idx="104">
                  <c:v>-7213</c:v>
                </c:pt>
                <c:pt idx="105">
                  <c:v>-7126</c:v>
                </c:pt>
                <c:pt idx="106">
                  <c:v>-6824</c:v>
                </c:pt>
                <c:pt idx="107">
                  <c:v>-6759</c:v>
                </c:pt>
                <c:pt idx="108">
                  <c:v>-6758</c:v>
                </c:pt>
                <c:pt idx="109">
                  <c:v>-6749.5</c:v>
                </c:pt>
                <c:pt idx="110">
                  <c:v>-6736.5</c:v>
                </c:pt>
                <c:pt idx="111">
                  <c:v>-6731.5</c:v>
                </c:pt>
                <c:pt idx="112">
                  <c:v>-6490.5</c:v>
                </c:pt>
                <c:pt idx="113">
                  <c:v>-6463</c:v>
                </c:pt>
                <c:pt idx="114">
                  <c:v>-6454</c:v>
                </c:pt>
                <c:pt idx="115">
                  <c:v>-6453</c:v>
                </c:pt>
                <c:pt idx="116">
                  <c:v>-6428.5</c:v>
                </c:pt>
                <c:pt idx="117">
                  <c:v>-6395.5</c:v>
                </c:pt>
                <c:pt idx="118">
                  <c:v>-6375.5</c:v>
                </c:pt>
                <c:pt idx="119">
                  <c:v>-6033.5</c:v>
                </c:pt>
                <c:pt idx="120">
                  <c:v>-6007</c:v>
                </c:pt>
                <c:pt idx="121">
                  <c:v>-5759</c:v>
                </c:pt>
                <c:pt idx="122">
                  <c:v>-5733.5</c:v>
                </c:pt>
                <c:pt idx="123">
                  <c:v>-5708</c:v>
                </c:pt>
                <c:pt idx="124">
                  <c:v>-5708</c:v>
                </c:pt>
                <c:pt idx="125">
                  <c:v>-5634.5</c:v>
                </c:pt>
                <c:pt idx="126">
                  <c:v>-5313.5</c:v>
                </c:pt>
                <c:pt idx="127">
                  <c:v>-4860.5</c:v>
                </c:pt>
                <c:pt idx="128">
                  <c:v>-4471.5</c:v>
                </c:pt>
                <c:pt idx="129">
                  <c:v>-4238.5</c:v>
                </c:pt>
                <c:pt idx="130">
                  <c:v>-4200.5</c:v>
                </c:pt>
                <c:pt idx="131">
                  <c:v>-4170.5</c:v>
                </c:pt>
                <c:pt idx="132">
                  <c:v>-3739.5</c:v>
                </c:pt>
                <c:pt idx="133">
                  <c:v>-3739</c:v>
                </c:pt>
                <c:pt idx="134">
                  <c:v>-3525</c:v>
                </c:pt>
                <c:pt idx="135">
                  <c:v>-3462.5</c:v>
                </c:pt>
                <c:pt idx="136">
                  <c:v>-3405.5</c:v>
                </c:pt>
                <c:pt idx="137">
                  <c:v>-3400.5</c:v>
                </c:pt>
                <c:pt idx="138">
                  <c:v>-3183.5</c:v>
                </c:pt>
                <c:pt idx="139">
                  <c:v>-3135.5</c:v>
                </c:pt>
                <c:pt idx="140">
                  <c:v>-3012</c:v>
                </c:pt>
                <c:pt idx="141">
                  <c:v>-2991.5</c:v>
                </c:pt>
                <c:pt idx="142">
                  <c:v>-2685.5</c:v>
                </c:pt>
                <c:pt idx="143">
                  <c:v>-2630.5</c:v>
                </c:pt>
                <c:pt idx="144">
                  <c:v>-2569</c:v>
                </c:pt>
                <c:pt idx="145">
                  <c:v>-1644</c:v>
                </c:pt>
                <c:pt idx="146">
                  <c:v>-873.5</c:v>
                </c:pt>
                <c:pt idx="147">
                  <c:v>-858.5</c:v>
                </c:pt>
                <c:pt idx="148">
                  <c:v>-844</c:v>
                </c:pt>
                <c:pt idx="149">
                  <c:v>-525</c:v>
                </c:pt>
                <c:pt idx="150">
                  <c:v>-472</c:v>
                </c:pt>
                <c:pt idx="151">
                  <c:v>-471.5</c:v>
                </c:pt>
                <c:pt idx="152">
                  <c:v>-357.5</c:v>
                </c:pt>
                <c:pt idx="153">
                  <c:v>-354.5</c:v>
                </c:pt>
                <c:pt idx="154">
                  <c:v>-116.5</c:v>
                </c:pt>
                <c:pt idx="155">
                  <c:v>-47.5</c:v>
                </c:pt>
                <c:pt idx="156">
                  <c:v>-0.5</c:v>
                </c:pt>
                <c:pt idx="157">
                  <c:v>-3012</c:v>
                </c:pt>
                <c:pt idx="158">
                  <c:v>424</c:v>
                </c:pt>
                <c:pt idx="159">
                  <c:v>1002.5</c:v>
                </c:pt>
                <c:pt idx="160">
                  <c:v>1850</c:v>
                </c:pt>
                <c:pt idx="161">
                  <c:v>1877.5</c:v>
                </c:pt>
                <c:pt idx="162">
                  <c:v>2249</c:v>
                </c:pt>
                <c:pt idx="163">
                  <c:v>3692.5</c:v>
                </c:pt>
                <c:pt idx="164">
                  <c:v>3693.5</c:v>
                </c:pt>
                <c:pt idx="165">
                  <c:v>4118</c:v>
                </c:pt>
                <c:pt idx="166">
                  <c:v>4393.5</c:v>
                </c:pt>
                <c:pt idx="167">
                  <c:v>4394.5</c:v>
                </c:pt>
                <c:pt idx="168">
                  <c:v>4395.5</c:v>
                </c:pt>
                <c:pt idx="169">
                  <c:v>14585</c:v>
                </c:pt>
                <c:pt idx="170">
                  <c:v>14899</c:v>
                </c:pt>
                <c:pt idx="171">
                  <c:v>15971</c:v>
                </c:pt>
                <c:pt idx="172">
                  <c:v>16415</c:v>
                </c:pt>
                <c:pt idx="173">
                  <c:v>16434.5</c:v>
                </c:pt>
                <c:pt idx="174">
                  <c:v>16712</c:v>
                </c:pt>
                <c:pt idx="175">
                  <c:v>17548.5</c:v>
                </c:pt>
                <c:pt idx="176">
                  <c:v>17550.5</c:v>
                </c:pt>
                <c:pt idx="177">
                  <c:v>17550.5</c:v>
                </c:pt>
                <c:pt idx="178">
                  <c:v>17551.5</c:v>
                </c:pt>
                <c:pt idx="179">
                  <c:v>17551.5</c:v>
                </c:pt>
                <c:pt idx="180">
                  <c:v>17552.5</c:v>
                </c:pt>
                <c:pt idx="181">
                  <c:v>17880</c:v>
                </c:pt>
                <c:pt idx="182">
                  <c:v>17885</c:v>
                </c:pt>
                <c:pt idx="183">
                  <c:v>17952.5</c:v>
                </c:pt>
                <c:pt idx="184">
                  <c:v>18284</c:v>
                </c:pt>
                <c:pt idx="185">
                  <c:v>19350</c:v>
                </c:pt>
                <c:pt idx="186">
                  <c:v>19758.5</c:v>
                </c:pt>
                <c:pt idx="187">
                  <c:v>19763.5</c:v>
                </c:pt>
                <c:pt idx="188">
                  <c:v>20107</c:v>
                </c:pt>
                <c:pt idx="189">
                  <c:v>20389.5</c:v>
                </c:pt>
                <c:pt idx="190">
                  <c:v>21188</c:v>
                </c:pt>
                <c:pt idx="191">
                  <c:v>21272</c:v>
                </c:pt>
                <c:pt idx="192">
                  <c:v>21580</c:v>
                </c:pt>
                <c:pt idx="193">
                  <c:v>21620</c:v>
                </c:pt>
                <c:pt idx="194">
                  <c:v>21627</c:v>
                </c:pt>
                <c:pt idx="195">
                  <c:v>21634.5</c:v>
                </c:pt>
                <c:pt idx="196">
                  <c:v>21994</c:v>
                </c:pt>
                <c:pt idx="197">
                  <c:v>23422.5</c:v>
                </c:pt>
                <c:pt idx="198">
                  <c:v>23863</c:v>
                </c:pt>
                <c:pt idx="199">
                  <c:v>24199.5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  <c:pt idx="175">
                  <c:v>-0.22895100000459934</c:v>
                </c:pt>
                <c:pt idx="176">
                  <c:v>-0.21608299999934388</c:v>
                </c:pt>
                <c:pt idx="177">
                  <c:v>-0.18108299999585142</c:v>
                </c:pt>
                <c:pt idx="179">
                  <c:v>-0.20364900000276975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59-4CCE-95B5-8AF52927777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-19476</c:v>
                </c:pt>
                <c:pt idx="1">
                  <c:v>-19171</c:v>
                </c:pt>
                <c:pt idx="2">
                  <c:v>-19152.5</c:v>
                </c:pt>
                <c:pt idx="3">
                  <c:v>-19151.5</c:v>
                </c:pt>
                <c:pt idx="4">
                  <c:v>-18789.5</c:v>
                </c:pt>
                <c:pt idx="5">
                  <c:v>-18743.5</c:v>
                </c:pt>
                <c:pt idx="6">
                  <c:v>-18742.5</c:v>
                </c:pt>
                <c:pt idx="7">
                  <c:v>-18687.5</c:v>
                </c:pt>
                <c:pt idx="8">
                  <c:v>-18673</c:v>
                </c:pt>
                <c:pt idx="9">
                  <c:v>-18393.5</c:v>
                </c:pt>
                <c:pt idx="10">
                  <c:v>-18363</c:v>
                </c:pt>
                <c:pt idx="11">
                  <c:v>-18078.5</c:v>
                </c:pt>
                <c:pt idx="12">
                  <c:v>-18057</c:v>
                </c:pt>
                <c:pt idx="13">
                  <c:v>-18056</c:v>
                </c:pt>
                <c:pt idx="14">
                  <c:v>-18031.5</c:v>
                </c:pt>
                <c:pt idx="15">
                  <c:v>-17963</c:v>
                </c:pt>
                <c:pt idx="16">
                  <c:v>-17944.5</c:v>
                </c:pt>
                <c:pt idx="17">
                  <c:v>-17668.5</c:v>
                </c:pt>
                <c:pt idx="18">
                  <c:v>-17657</c:v>
                </c:pt>
                <c:pt idx="19">
                  <c:v>-17627.5</c:v>
                </c:pt>
                <c:pt idx="20">
                  <c:v>-17606</c:v>
                </c:pt>
                <c:pt idx="21">
                  <c:v>-17578.5</c:v>
                </c:pt>
                <c:pt idx="22">
                  <c:v>-17324.5</c:v>
                </c:pt>
                <c:pt idx="23">
                  <c:v>-17301</c:v>
                </c:pt>
                <c:pt idx="24">
                  <c:v>-17300</c:v>
                </c:pt>
                <c:pt idx="25">
                  <c:v>-17299</c:v>
                </c:pt>
                <c:pt idx="26">
                  <c:v>-17273.5</c:v>
                </c:pt>
                <c:pt idx="27">
                  <c:v>-17179.5</c:v>
                </c:pt>
                <c:pt idx="28">
                  <c:v>-16988</c:v>
                </c:pt>
                <c:pt idx="29">
                  <c:v>-16969.5</c:v>
                </c:pt>
                <c:pt idx="30">
                  <c:v>-16962.5</c:v>
                </c:pt>
                <c:pt idx="31">
                  <c:v>-16945</c:v>
                </c:pt>
                <c:pt idx="32">
                  <c:v>-16871.5</c:v>
                </c:pt>
                <c:pt idx="33">
                  <c:v>-16845</c:v>
                </c:pt>
                <c:pt idx="34">
                  <c:v>-16823.5</c:v>
                </c:pt>
                <c:pt idx="35">
                  <c:v>-16586</c:v>
                </c:pt>
                <c:pt idx="36">
                  <c:v>-16159.5</c:v>
                </c:pt>
                <c:pt idx="37">
                  <c:v>-16087</c:v>
                </c:pt>
                <c:pt idx="38">
                  <c:v>-16086</c:v>
                </c:pt>
                <c:pt idx="39">
                  <c:v>-16061.5</c:v>
                </c:pt>
                <c:pt idx="40">
                  <c:v>-16040</c:v>
                </c:pt>
                <c:pt idx="41">
                  <c:v>-15853.5</c:v>
                </c:pt>
                <c:pt idx="42">
                  <c:v>-15759.5</c:v>
                </c:pt>
                <c:pt idx="43">
                  <c:v>-15679</c:v>
                </c:pt>
                <c:pt idx="44">
                  <c:v>-15661.5</c:v>
                </c:pt>
                <c:pt idx="45">
                  <c:v>-15453.5</c:v>
                </c:pt>
                <c:pt idx="46">
                  <c:v>-15446.5</c:v>
                </c:pt>
                <c:pt idx="47">
                  <c:v>-15332</c:v>
                </c:pt>
                <c:pt idx="48">
                  <c:v>-15070</c:v>
                </c:pt>
                <c:pt idx="49">
                  <c:v>-14643.5</c:v>
                </c:pt>
                <c:pt idx="50">
                  <c:v>-14334.5</c:v>
                </c:pt>
                <c:pt idx="51">
                  <c:v>-14288.5</c:v>
                </c:pt>
                <c:pt idx="52">
                  <c:v>-13861</c:v>
                </c:pt>
                <c:pt idx="53">
                  <c:v>-13855</c:v>
                </c:pt>
                <c:pt idx="54">
                  <c:v>-13810</c:v>
                </c:pt>
                <c:pt idx="55">
                  <c:v>-13552</c:v>
                </c:pt>
                <c:pt idx="56">
                  <c:v>-13549</c:v>
                </c:pt>
                <c:pt idx="57">
                  <c:v>-13460</c:v>
                </c:pt>
                <c:pt idx="58">
                  <c:v>-13406</c:v>
                </c:pt>
                <c:pt idx="59">
                  <c:v>-13102</c:v>
                </c:pt>
                <c:pt idx="60">
                  <c:v>-12720.5</c:v>
                </c:pt>
                <c:pt idx="61">
                  <c:v>-12265.5</c:v>
                </c:pt>
                <c:pt idx="62">
                  <c:v>-11956.5</c:v>
                </c:pt>
                <c:pt idx="63">
                  <c:v>-11891</c:v>
                </c:pt>
                <c:pt idx="64">
                  <c:v>-11659.5</c:v>
                </c:pt>
                <c:pt idx="65">
                  <c:v>-11599.5</c:v>
                </c:pt>
                <c:pt idx="66">
                  <c:v>-11584</c:v>
                </c:pt>
                <c:pt idx="67">
                  <c:v>-11271</c:v>
                </c:pt>
                <c:pt idx="68">
                  <c:v>-11174</c:v>
                </c:pt>
                <c:pt idx="69">
                  <c:v>-10920</c:v>
                </c:pt>
                <c:pt idx="70">
                  <c:v>-10592.5</c:v>
                </c:pt>
                <c:pt idx="71">
                  <c:v>-10591.5</c:v>
                </c:pt>
                <c:pt idx="72">
                  <c:v>-10586.5</c:v>
                </c:pt>
                <c:pt idx="73">
                  <c:v>-10395.5</c:v>
                </c:pt>
                <c:pt idx="74">
                  <c:v>-10258</c:v>
                </c:pt>
                <c:pt idx="75">
                  <c:v>-10234.5</c:v>
                </c:pt>
                <c:pt idx="76">
                  <c:v>-10165</c:v>
                </c:pt>
                <c:pt idx="77">
                  <c:v>-10162</c:v>
                </c:pt>
                <c:pt idx="78">
                  <c:v>-10138.5</c:v>
                </c:pt>
                <c:pt idx="79">
                  <c:v>-10136.5</c:v>
                </c:pt>
                <c:pt idx="80">
                  <c:v>-10114</c:v>
                </c:pt>
                <c:pt idx="81">
                  <c:v>-9778.5</c:v>
                </c:pt>
                <c:pt idx="82">
                  <c:v>-9759</c:v>
                </c:pt>
                <c:pt idx="83">
                  <c:v>-9727.5</c:v>
                </c:pt>
                <c:pt idx="84">
                  <c:v>-9725</c:v>
                </c:pt>
                <c:pt idx="85">
                  <c:v>-9422.5</c:v>
                </c:pt>
                <c:pt idx="86">
                  <c:v>-9380.5</c:v>
                </c:pt>
                <c:pt idx="87">
                  <c:v>-9352</c:v>
                </c:pt>
                <c:pt idx="88">
                  <c:v>-9352</c:v>
                </c:pt>
                <c:pt idx="89">
                  <c:v>-9352</c:v>
                </c:pt>
                <c:pt idx="90">
                  <c:v>-8742</c:v>
                </c:pt>
                <c:pt idx="91">
                  <c:v>-8720.5</c:v>
                </c:pt>
                <c:pt idx="92">
                  <c:v>-8717.5</c:v>
                </c:pt>
                <c:pt idx="93">
                  <c:v>-8655.5</c:v>
                </c:pt>
                <c:pt idx="94">
                  <c:v>-8626</c:v>
                </c:pt>
                <c:pt idx="95">
                  <c:v>-8606.5</c:v>
                </c:pt>
                <c:pt idx="96">
                  <c:v>-8582</c:v>
                </c:pt>
                <c:pt idx="97">
                  <c:v>-8249.5</c:v>
                </c:pt>
                <c:pt idx="98">
                  <c:v>-7958.5</c:v>
                </c:pt>
                <c:pt idx="99">
                  <c:v>-7957.5</c:v>
                </c:pt>
                <c:pt idx="100">
                  <c:v>-7937</c:v>
                </c:pt>
                <c:pt idx="101">
                  <c:v>-7624</c:v>
                </c:pt>
                <c:pt idx="102">
                  <c:v>-7604.5</c:v>
                </c:pt>
                <c:pt idx="103">
                  <c:v>-7540.5</c:v>
                </c:pt>
                <c:pt idx="104">
                  <c:v>-7213</c:v>
                </c:pt>
                <c:pt idx="105">
                  <c:v>-7126</c:v>
                </c:pt>
                <c:pt idx="106">
                  <c:v>-6824</c:v>
                </c:pt>
                <c:pt idx="107">
                  <c:v>-6759</c:v>
                </c:pt>
                <c:pt idx="108">
                  <c:v>-6758</c:v>
                </c:pt>
                <c:pt idx="109">
                  <c:v>-6749.5</c:v>
                </c:pt>
                <c:pt idx="110">
                  <c:v>-6736.5</c:v>
                </c:pt>
                <c:pt idx="111">
                  <c:v>-6731.5</c:v>
                </c:pt>
                <c:pt idx="112">
                  <c:v>-6490.5</c:v>
                </c:pt>
                <c:pt idx="113">
                  <c:v>-6463</c:v>
                </c:pt>
                <c:pt idx="114">
                  <c:v>-6454</c:v>
                </c:pt>
                <c:pt idx="115">
                  <c:v>-6453</c:v>
                </c:pt>
                <c:pt idx="116">
                  <c:v>-6428.5</c:v>
                </c:pt>
                <c:pt idx="117">
                  <c:v>-6395.5</c:v>
                </c:pt>
                <c:pt idx="118">
                  <c:v>-6375.5</c:v>
                </c:pt>
                <c:pt idx="119">
                  <c:v>-6033.5</c:v>
                </c:pt>
                <c:pt idx="120">
                  <c:v>-6007</c:v>
                </c:pt>
                <c:pt idx="121">
                  <c:v>-5759</c:v>
                </c:pt>
                <c:pt idx="122">
                  <c:v>-5733.5</c:v>
                </c:pt>
                <c:pt idx="123">
                  <c:v>-5708</c:v>
                </c:pt>
                <c:pt idx="124">
                  <c:v>-5708</c:v>
                </c:pt>
                <c:pt idx="125">
                  <c:v>-5634.5</c:v>
                </c:pt>
                <c:pt idx="126">
                  <c:v>-5313.5</c:v>
                </c:pt>
                <c:pt idx="127">
                  <c:v>-4860.5</c:v>
                </c:pt>
                <c:pt idx="128">
                  <c:v>-4471.5</c:v>
                </c:pt>
                <c:pt idx="129">
                  <c:v>-4238.5</c:v>
                </c:pt>
                <c:pt idx="130">
                  <c:v>-4200.5</c:v>
                </c:pt>
                <c:pt idx="131">
                  <c:v>-4170.5</c:v>
                </c:pt>
                <c:pt idx="132">
                  <c:v>-3739.5</c:v>
                </c:pt>
                <c:pt idx="133">
                  <c:v>-3739</c:v>
                </c:pt>
                <c:pt idx="134">
                  <c:v>-3525</c:v>
                </c:pt>
                <c:pt idx="135">
                  <c:v>-3462.5</c:v>
                </c:pt>
                <c:pt idx="136">
                  <c:v>-3405.5</c:v>
                </c:pt>
                <c:pt idx="137">
                  <c:v>-3400.5</c:v>
                </c:pt>
                <c:pt idx="138">
                  <c:v>-3183.5</c:v>
                </c:pt>
                <c:pt idx="139">
                  <c:v>-3135.5</c:v>
                </c:pt>
                <c:pt idx="140">
                  <c:v>-3012</c:v>
                </c:pt>
                <c:pt idx="141">
                  <c:v>-2991.5</c:v>
                </c:pt>
                <c:pt idx="142">
                  <c:v>-2685.5</c:v>
                </c:pt>
                <c:pt idx="143">
                  <c:v>-2630.5</c:v>
                </c:pt>
                <c:pt idx="144">
                  <c:v>-2569</c:v>
                </c:pt>
                <c:pt idx="145">
                  <c:v>-1644</c:v>
                </c:pt>
                <c:pt idx="146">
                  <c:v>-873.5</c:v>
                </c:pt>
                <c:pt idx="147">
                  <c:v>-858.5</c:v>
                </c:pt>
                <c:pt idx="148">
                  <c:v>-844</c:v>
                </c:pt>
                <c:pt idx="149">
                  <c:v>-525</c:v>
                </c:pt>
                <c:pt idx="150">
                  <c:v>-472</c:v>
                </c:pt>
                <c:pt idx="151">
                  <c:v>-471.5</c:v>
                </c:pt>
                <c:pt idx="152">
                  <c:v>-357.5</c:v>
                </c:pt>
                <c:pt idx="153">
                  <c:v>-354.5</c:v>
                </c:pt>
                <c:pt idx="154">
                  <c:v>-116.5</c:v>
                </c:pt>
                <c:pt idx="155">
                  <c:v>-47.5</c:v>
                </c:pt>
                <c:pt idx="156">
                  <c:v>-0.5</c:v>
                </c:pt>
                <c:pt idx="157">
                  <c:v>-3012</c:v>
                </c:pt>
                <c:pt idx="158">
                  <c:v>424</c:v>
                </c:pt>
                <c:pt idx="159">
                  <c:v>1002.5</c:v>
                </c:pt>
                <c:pt idx="160">
                  <c:v>1850</c:v>
                </c:pt>
                <c:pt idx="161">
                  <c:v>1877.5</c:v>
                </c:pt>
                <c:pt idx="162">
                  <c:v>2249</c:v>
                </c:pt>
                <c:pt idx="163">
                  <c:v>3692.5</c:v>
                </c:pt>
                <c:pt idx="164">
                  <c:v>3693.5</c:v>
                </c:pt>
                <c:pt idx="165">
                  <c:v>4118</c:v>
                </c:pt>
                <c:pt idx="166">
                  <c:v>4393.5</c:v>
                </c:pt>
                <c:pt idx="167">
                  <c:v>4394.5</c:v>
                </c:pt>
                <c:pt idx="168">
                  <c:v>4395.5</c:v>
                </c:pt>
                <c:pt idx="169">
                  <c:v>14585</c:v>
                </c:pt>
                <c:pt idx="170">
                  <c:v>14899</c:v>
                </c:pt>
                <c:pt idx="171">
                  <c:v>15971</c:v>
                </c:pt>
                <c:pt idx="172">
                  <c:v>16415</c:v>
                </c:pt>
                <c:pt idx="173">
                  <c:v>16434.5</c:v>
                </c:pt>
                <c:pt idx="174">
                  <c:v>16712</c:v>
                </c:pt>
                <c:pt idx="175">
                  <c:v>17548.5</c:v>
                </c:pt>
                <c:pt idx="176">
                  <c:v>17550.5</c:v>
                </c:pt>
                <c:pt idx="177">
                  <c:v>17550.5</c:v>
                </c:pt>
                <c:pt idx="178">
                  <c:v>17551.5</c:v>
                </c:pt>
                <c:pt idx="179">
                  <c:v>17551.5</c:v>
                </c:pt>
                <c:pt idx="180">
                  <c:v>17552.5</c:v>
                </c:pt>
                <c:pt idx="181">
                  <c:v>17880</c:v>
                </c:pt>
                <c:pt idx="182">
                  <c:v>17885</c:v>
                </c:pt>
                <c:pt idx="183">
                  <c:v>17952.5</c:v>
                </c:pt>
                <c:pt idx="184">
                  <c:v>18284</c:v>
                </c:pt>
                <c:pt idx="185">
                  <c:v>19350</c:v>
                </c:pt>
                <c:pt idx="186">
                  <c:v>19758.5</c:v>
                </c:pt>
                <c:pt idx="187">
                  <c:v>19763.5</c:v>
                </c:pt>
                <c:pt idx="188">
                  <c:v>20107</c:v>
                </c:pt>
                <c:pt idx="189">
                  <c:v>20389.5</c:v>
                </c:pt>
                <c:pt idx="190">
                  <c:v>21188</c:v>
                </c:pt>
                <c:pt idx="191">
                  <c:v>21272</c:v>
                </c:pt>
                <c:pt idx="192">
                  <c:v>21580</c:v>
                </c:pt>
                <c:pt idx="193">
                  <c:v>21620</c:v>
                </c:pt>
                <c:pt idx="194">
                  <c:v>21627</c:v>
                </c:pt>
                <c:pt idx="195">
                  <c:v>21634.5</c:v>
                </c:pt>
                <c:pt idx="196">
                  <c:v>21994</c:v>
                </c:pt>
                <c:pt idx="197">
                  <c:v>23422.5</c:v>
                </c:pt>
                <c:pt idx="198">
                  <c:v>23863</c:v>
                </c:pt>
                <c:pt idx="199">
                  <c:v>24199.5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59-4CCE-95B5-8AF52927777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157">
                    <c:v>0</c:v>
                  </c:pt>
                  <c:pt idx="172">
                    <c:v>1.2999999999999999E-3</c:v>
                  </c:pt>
                  <c:pt idx="173">
                    <c:v>1.2999999999999999E-3</c:v>
                  </c:pt>
                  <c:pt idx="174">
                    <c:v>1.2999999999999999E-3</c:v>
                  </c:pt>
                  <c:pt idx="178">
                    <c:v>2.0000000000000001E-4</c:v>
                  </c:pt>
                  <c:pt idx="182">
                    <c:v>4.0000000000000002E-4</c:v>
                  </c:pt>
                  <c:pt idx="185">
                    <c:v>1E-4</c:v>
                  </c:pt>
                  <c:pt idx="186">
                    <c:v>1E-3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1.6000000000000001E-3</c:v>
                  </c:pt>
                  <c:pt idx="191">
                    <c:v>4.0000000000000002E-4</c:v>
                  </c:pt>
                  <c:pt idx="192">
                    <c:v>1.1000000000000001E-3</c:v>
                  </c:pt>
                  <c:pt idx="193">
                    <c:v>5.0000000000000001E-4</c:v>
                  </c:pt>
                  <c:pt idx="194">
                    <c:v>2.0000000000000001E-4</c:v>
                  </c:pt>
                  <c:pt idx="195">
                    <c:v>1E-4</c:v>
                  </c:pt>
                  <c:pt idx="197">
                    <c:v>2.0000000000000001E-4</c:v>
                  </c:pt>
                  <c:pt idx="198">
                    <c:v>0</c:v>
                  </c:pt>
                  <c:pt idx="19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-19476</c:v>
                </c:pt>
                <c:pt idx="1">
                  <c:v>-19171</c:v>
                </c:pt>
                <c:pt idx="2">
                  <c:v>-19152.5</c:v>
                </c:pt>
                <c:pt idx="3">
                  <c:v>-19151.5</c:v>
                </c:pt>
                <c:pt idx="4">
                  <c:v>-18789.5</c:v>
                </c:pt>
                <c:pt idx="5">
                  <c:v>-18743.5</c:v>
                </c:pt>
                <c:pt idx="6">
                  <c:v>-18742.5</c:v>
                </c:pt>
                <c:pt idx="7">
                  <c:v>-18687.5</c:v>
                </c:pt>
                <c:pt idx="8">
                  <c:v>-18673</c:v>
                </c:pt>
                <c:pt idx="9">
                  <c:v>-18393.5</c:v>
                </c:pt>
                <c:pt idx="10">
                  <c:v>-18363</c:v>
                </c:pt>
                <c:pt idx="11">
                  <c:v>-18078.5</c:v>
                </c:pt>
                <c:pt idx="12">
                  <c:v>-18057</c:v>
                </c:pt>
                <c:pt idx="13">
                  <c:v>-18056</c:v>
                </c:pt>
                <c:pt idx="14">
                  <c:v>-18031.5</c:v>
                </c:pt>
                <c:pt idx="15">
                  <c:v>-17963</c:v>
                </c:pt>
                <c:pt idx="16">
                  <c:v>-17944.5</c:v>
                </c:pt>
                <c:pt idx="17">
                  <c:v>-17668.5</c:v>
                </c:pt>
                <c:pt idx="18">
                  <c:v>-17657</c:v>
                </c:pt>
                <c:pt idx="19">
                  <c:v>-17627.5</c:v>
                </c:pt>
                <c:pt idx="20">
                  <c:v>-17606</c:v>
                </c:pt>
                <c:pt idx="21">
                  <c:v>-17578.5</c:v>
                </c:pt>
                <c:pt idx="22">
                  <c:v>-17324.5</c:v>
                </c:pt>
                <c:pt idx="23">
                  <c:v>-17301</c:v>
                </c:pt>
                <c:pt idx="24">
                  <c:v>-17300</c:v>
                </c:pt>
                <c:pt idx="25">
                  <c:v>-17299</c:v>
                </c:pt>
                <c:pt idx="26">
                  <c:v>-17273.5</c:v>
                </c:pt>
                <c:pt idx="27">
                  <c:v>-17179.5</c:v>
                </c:pt>
                <c:pt idx="28">
                  <c:v>-16988</c:v>
                </c:pt>
                <c:pt idx="29">
                  <c:v>-16969.5</c:v>
                </c:pt>
                <c:pt idx="30">
                  <c:v>-16962.5</c:v>
                </c:pt>
                <c:pt idx="31">
                  <c:v>-16945</c:v>
                </c:pt>
                <c:pt idx="32">
                  <c:v>-16871.5</c:v>
                </c:pt>
                <c:pt idx="33">
                  <c:v>-16845</c:v>
                </c:pt>
                <c:pt idx="34">
                  <c:v>-16823.5</c:v>
                </c:pt>
                <c:pt idx="35">
                  <c:v>-16586</c:v>
                </c:pt>
                <c:pt idx="36">
                  <c:v>-16159.5</c:v>
                </c:pt>
                <c:pt idx="37">
                  <c:v>-16087</c:v>
                </c:pt>
                <c:pt idx="38">
                  <c:v>-16086</c:v>
                </c:pt>
                <c:pt idx="39">
                  <c:v>-16061.5</c:v>
                </c:pt>
                <c:pt idx="40">
                  <c:v>-16040</c:v>
                </c:pt>
                <c:pt idx="41">
                  <c:v>-15853.5</c:v>
                </c:pt>
                <c:pt idx="42">
                  <c:v>-15759.5</c:v>
                </c:pt>
                <c:pt idx="43">
                  <c:v>-15679</c:v>
                </c:pt>
                <c:pt idx="44">
                  <c:v>-15661.5</c:v>
                </c:pt>
                <c:pt idx="45">
                  <c:v>-15453.5</c:v>
                </c:pt>
                <c:pt idx="46">
                  <c:v>-15446.5</c:v>
                </c:pt>
                <c:pt idx="47">
                  <c:v>-15332</c:v>
                </c:pt>
                <c:pt idx="48">
                  <c:v>-15070</c:v>
                </c:pt>
                <c:pt idx="49">
                  <c:v>-14643.5</c:v>
                </c:pt>
                <c:pt idx="50">
                  <c:v>-14334.5</c:v>
                </c:pt>
                <c:pt idx="51">
                  <c:v>-14288.5</c:v>
                </c:pt>
                <c:pt idx="52">
                  <c:v>-13861</c:v>
                </c:pt>
                <c:pt idx="53">
                  <c:v>-13855</c:v>
                </c:pt>
                <c:pt idx="54">
                  <c:v>-13810</c:v>
                </c:pt>
                <c:pt idx="55">
                  <c:v>-13552</c:v>
                </c:pt>
                <c:pt idx="56">
                  <c:v>-13549</c:v>
                </c:pt>
                <c:pt idx="57">
                  <c:v>-13460</c:v>
                </c:pt>
                <c:pt idx="58">
                  <c:v>-13406</c:v>
                </c:pt>
                <c:pt idx="59">
                  <c:v>-13102</c:v>
                </c:pt>
                <c:pt idx="60">
                  <c:v>-12720.5</c:v>
                </c:pt>
                <c:pt idx="61">
                  <c:v>-12265.5</c:v>
                </c:pt>
                <c:pt idx="62">
                  <c:v>-11956.5</c:v>
                </c:pt>
                <c:pt idx="63">
                  <c:v>-11891</c:v>
                </c:pt>
                <c:pt idx="64">
                  <c:v>-11659.5</c:v>
                </c:pt>
                <c:pt idx="65">
                  <c:v>-11599.5</c:v>
                </c:pt>
                <c:pt idx="66">
                  <c:v>-11584</c:v>
                </c:pt>
                <c:pt idx="67">
                  <c:v>-11271</c:v>
                </c:pt>
                <c:pt idx="68">
                  <c:v>-11174</c:v>
                </c:pt>
                <c:pt idx="69">
                  <c:v>-10920</c:v>
                </c:pt>
                <c:pt idx="70">
                  <c:v>-10592.5</c:v>
                </c:pt>
                <c:pt idx="71">
                  <c:v>-10591.5</c:v>
                </c:pt>
                <c:pt idx="72">
                  <c:v>-10586.5</c:v>
                </c:pt>
                <c:pt idx="73">
                  <c:v>-10395.5</c:v>
                </c:pt>
                <c:pt idx="74">
                  <c:v>-10258</c:v>
                </c:pt>
                <c:pt idx="75">
                  <c:v>-10234.5</c:v>
                </c:pt>
                <c:pt idx="76">
                  <c:v>-10165</c:v>
                </c:pt>
                <c:pt idx="77">
                  <c:v>-10162</c:v>
                </c:pt>
                <c:pt idx="78">
                  <c:v>-10138.5</c:v>
                </c:pt>
                <c:pt idx="79">
                  <c:v>-10136.5</c:v>
                </c:pt>
                <c:pt idx="80">
                  <c:v>-10114</c:v>
                </c:pt>
                <c:pt idx="81">
                  <c:v>-9778.5</c:v>
                </c:pt>
                <c:pt idx="82">
                  <c:v>-9759</c:v>
                </c:pt>
                <c:pt idx="83">
                  <c:v>-9727.5</c:v>
                </c:pt>
                <c:pt idx="84">
                  <c:v>-9725</c:v>
                </c:pt>
                <c:pt idx="85">
                  <c:v>-9422.5</c:v>
                </c:pt>
                <c:pt idx="86">
                  <c:v>-9380.5</c:v>
                </c:pt>
                <c:pt idx="87">
                  <c:v>-9352</c:v>
                </c:pt>
                <c:pt idx="88">
                  <c:v>-9352</c:v>
                </c:pt>
                <c:pt idx="89">
                  <c:v>-9352</c:v>
                </c:pt>
                <c:pt idx="90">
                  <c:v>-8742</c:v>
                </c:pt>
                <c:pt idx="91">
                  <c:v>-8720.5</c:v>
                </c:pt>
                <c:pt idx="92">
                  <c:v>-8717.5</c:v>
                </c:pt>
                <c:pt idx="93">
                  <c:v>-8655.5</c:v>
                </c:pt>
                <c:pt idx="94">
                  <c:v>-8626</c:v>
                </c:pt>
                <c:pt idx="95">
                  <c:v>-8606.5</c:v>
                </c:pt>
                <c:pt idx="96">
                  <c:v>-8582</c:v>
                </c:pt>
                <c:pt idx="97">
                  <c:v>-8249.5</c:v>
                </c:pt>
                <c:pt idx="98">
                  <c:v>-7958.5</c:v>
                </c:pt>
                <c:pt idx="99">
                  <c:v>-7957.5</c:v>
                </c:pt>
                <c:pt idx="100">
                  <c:v>-7937</c:v>
                </c:pt>
                <c:pt idx="101">
                  <c:v>-7624</c:v>
                </c:pt>
                <c:pt idx="102">
                  <c:v>-7604.5</c:v>
                </c:pt>
                <c:pt idx="103">
                  <c:v>-7540.5</c:v>
                </c:pt>
                <c:pt idx="104">
                  <c:v>-7213</c:v>
                </c:pt>
                <c:pt idx="105">
                  <c:v>-7126</c:v>
                </c:pt>
                <c:pt idx="106">
                  <c:v>-6824</c:v>
                </c:pt>
                <c:pt idx="107">
                  <c:v>-6759</c:v>
                </c:pt>
                <c:pt idx="108">
                  <c:v>-6758</c:v>
                </c:pt>
                <c:pt idx="109">
                  <c:v>-6749.5</c:v>
                </c:pt>
                <c:pt idx="110">
                  <c:v>-6736.5</c:v>
                </c:pt>
                <c:pt idx="111">
                  <c:v>-6731.5</c:v>
                </c:pt>
                <c:pt idx="112">
                  <c:v>-6490.5</c:v>
                </c:pt>
                <c:pt idx="113">
                  <c:v>-6463</c:v>
                </c:pt>
                <c:pt idx="114">
                  <c:v>-6454</c:v>
                </c:pt>
                <c:pt idx="115">
                  <c:v>-6453</c:v>
                </c:pt>
                <c:pt idx="116">
                  <c:v>-6428.5</c:v>
                </c:pt>
                <c:pt idx="117">
                  <c:v>-6395.5</c:v>
                </c:pt>
                <c:pt idx="118">
                  <c:v>-6375.5</c:v>
                </c:pt>
                <c:pt idx="119">
                  <c:v>-6033.5</c:v>
                </c:pt>
                <c:pt idx="120">
                  <c:v>-6007</c:v>
                </c:pt>
                <c:pt idx="121">
                  <c:v>-5759</c:v>
                </c:pt>
                <c:pt idx="122">
                  <c:v>-5733.5</c:v>
                </c:pt>
                <c:pt idx="123">
                  <c:v>-5708</c:v>
                </c:pt>
                <c:pt idx="124">
                  <c:v>-5708</c:v>
                </c:pt>
                <c:pt idx="125">
                  <c:v>-5634.5</c:v>
                </c:pt>
                <c:pt idx="126">
                  <c:v>-5313.5</c:v>
                </c:pt>
                <c:pt idx="127">
                  <c:v>-4860.5</c:v>
                </c:pt>
                <c:pt idx="128">
                  <c:v>-4471.5</c:v>
                </c:pt>
                <c:pt idx="129">
                  <c:v>-4238.5</c:v>
                </c:pt>
                <c:pt idx="130">
                  <c:v>-4200.5</c:v>
                </c:pt>
                <c:pt idx="131">
                  <c:v>-4170.5</c:v>
                </c:pt>
                <c:pt idx="132">
                  <c:v>-3739.5</c:v>
                </c:pt>
                <c:pt idx="133">
                  <c:v>-3739</c:v>
                </c:pt>
                <c:pt idx="134">
                  <c:v>-3525</c:v>
                </c:pt>
                <c:pt idx="135">
                  <c:v>-3462.5</c:v>
                </c:pt>
                <c:pt idx="136">
                  <c:v>-3405.5</c:v>
                </c:pt>
                <c:pt idx="137">
                  <c:v>-3400.5</c:v>
                </c:pt>
                <c:pt idx="138">
                  <c:v>-3183.5</c:v>
                </c:pt>
                <c:pt idx="139">
                  <c:v>-3135.5</c:v>
                </c:pt>
                <c:pt idx="140">
                  <c:v>-3012</c:v>
                </c:pt>
                <c:pt idx="141">
                  <c:v>-2991.5</c:v>
                </c:pt>
                <c:pt idx="142">
                  <c:v>-2685.5</c:v>
                </c:pt>
                <c:pt idx="143">
                  <c:v>-2630.5</c:v>
                </c:pt>
                <c:pt idx="144">
                  <c:v>-2569</c:v>
                </c:pt>
                <c:pt idx="145">
                  <c:v>-1644</c:v>
                </c:pt>
                <c:pt idx="146">
                  <c:v>-873.5</c:v>
                </c:pt>
                <c:pt idx="147">
                  <c:v>-858.5</c:v>
                </c:pt>
                <c:pt idx="148">
                  <c:v>-844</c:v>
                </c:pt>
                <c:pt idx="149">
                  <c:v>-525</c:v>
                </c:pt>
                <c:pt idx="150">
                  <c:v>-472</c:v>
                </c:pt>
                <c:pt idx="151">
                  <c:v>-471.5</c:v>
                </c:pt>
                <c:pt idx="152">
                  <c:v>-357.5</c:v>
                </c:pt>
                <c:pt idx="153">
                  <c:v>-354.5</c:v>
                </c:pt>
                <c:pt idx="154">
                  <c:v>-116.5</c:v>
                </c:pt>
                <c:pt idx="155">
                  <c:v>-47.5</c:v>
                </c:pt>
                <c:pt idx="156">
                  <c:v>-0.5</c:v>
                </c:pt>
                <c:pt idx="157">
                  <c:v>-3012</c:v>
                </c:pt>
                <c:pt idx="158">
                  <c:v>424</c:v>
                </c:pt>
                <c:pt idx="159">
                  <c:v>1002.5</c:v>
                </c:pt>
                <c:pt idx="160">
                  <c:v>1850</c:v>
                </c:pt>
                <c:pt idx="161">
                  <c:v>1877.5</c:v>
                </c:pt>
                <c:pt idx="162">
                  <c:v>2249</c:v>
                </c:pt>
                <c:pt idx="163">
                  <c:v>3692.5</c:v>
                </c:pt>
                <c:pt idx="164">
                  <c:v>3693.5</c:v>
                </c:pt>
                <c:pt idx="165">
                  <c:v>4118</c:v>
                </c:pt>
                <c:pt idx="166">
                  <c:v>4393.5</c:v>
                </c:pt>
                <c:pt idx="167">
                  <c:v>4394.5</c:v>
                </c:pt>
                <c:pt idx="168">
                  <c:v>4395.5</c:v>
                </c:pt>
                <c:pt idx="169">
                  <c:v>14585</c:v>
                </c:pt>
                <c:pt idx="170">
                  <c:v>14899</c:v>
                </c:pt>
                <c:pt idx="171">
                  <c:v>15971</c:v>
                </c:pt>
                <c:pt idx="172">
                  <c:v>16415</c:v>
                </c:pt>
                <c:pt idx="173">
                  <c:v>16434.5</c:v>
                </c:pt>
                <c:pt idx="174">
                  <c:v>16712</c:v>
                </c:pt>
                <c:pt idx="175">
                  <c:v>17548.5</c:v>
                </c:pt>
                <c:pt idx="176">
                  <c:v>17550.5</c:v>
                </c:pt>
                <c:pt idx="177">
                  <c:v>17550.5</c:v>
                </c:pt>
                <c:pt idx="178">
                  <c:v>17551.5</c:v>
                </c:pt>
                <c:pt idx="179">
                  <c:v>17551.5</c:v>
                </c:pt>
                <c:pt idx="180">
                  <c:v>17552.5</c:v>
                </c:pt>
                <c:pt idx="181">
                  <c:v>17880</c:v>
                </c:pt>
                <c:pt idx="182">
                  <c:v>17885</c:v>
                </c:pt>
                <c:pt idx="183">
                  <c:v>17952.5</c:v>
                </c:pt>
                <c:pt idx="184">
                  <c:v>18284</c:v>
                </c:pt>
                <c:pt idx="185">
                  <c:v>19350</c:v>
                </c:pt>
                <c:pt idx="186">
                  <c:v>19758.5</c:v>
                </c:pt>
                <c:pt idx="187">
                  <c:v>19763.5</c:v>
                </c:pt>
                <c:pt idx="188">
                  <c:v>20107</c:v>
                </c:pt>
                <c:pt idx="189">
                  <c:v>20389.5</c:v>
                </c:pt>
                <c:pt idx="190">
                  <c:v>21188</c:v>
                </c:pt>
                <c:pt idx="191">
                  <c:v>21272</c:v>
                </c:pt>
                <c:pt idx="192">
                  <c:v>21580</c:v>
                </c:pt>
                <c:pt idx="193">
                  <c:v>21620</c:v>
                </c:pt>
                <c:pt idx="194">
                  <c:v>21627</c:v>
                </c:pt>
                <c:pt idx="195">
                  <c:v>21634.5</c:v>
                </c:pt>
                <c:pt idx="196">
                  <c:v>21994</c:v>
                </c:pt>
                <c:pt idx="197">
                  <c:v>23422.5</c:v>
                </c:pt>
                <c:pt idx="198">
                  <c:v>23863</c:v>
                </c:pt>
                <c:pt idx="199">
                  <c:v>24199.5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59-4CCE-95B5-8AF52927777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-19476</c:v>
                </c:pt>
                <c:pt idx="1">
                  <c:v>-19171</c:v>
                </c:pt>
                <c:pt idx="2">
                  <c:v>-19152.5</c:v>
                </c:pt>
                <c:pt idx="3">
                  <c:v>-19151.5</c:v>
                </c:pt>
                <c:pt idx="4">
                  <c:v>-18789.5</c:v>
                </c:pt>
                <c:pt idx="5">
                  <c:v>-18743.5</c:v>
                </c:pt>
                <c:pt idx="6">
                  <c:v>-18742.5</c:v>
                </c:pt>
                <c:pt idx="7">
                  <c:v>-18687.5</c:v>
                </c:pt>
                <c:pt idx="8">
                  <c:v>-18673</c:v>
                </c:pt>
                <c:pt idx="9">
                  <c:v>-18393.5</c:v>
                </c:pt>
                <c:pt idx="10">
                  <c:v>-18363</c:v>
                </c:pt>
                <c:pt idx="11">
                  <c:v>-18078.5</c:v>
                </c:pt>
                <c:pt idx="12">
                  <c:v>-18057</c:v>
                </c:pt>
                <c:pt idx="13">
                  <c:v>-18056</c:v>
                </c:pt>
                <c:pt idx="14">
                  <c:v>-18031.5</c:v>
                </c:pt>
                <c:pt idx="15">
                  <c:v>-17963</c:v>
                </c:pt>
                <c:pt idx="16">
                  <c:v>-17944.5</c:v>
                </c:pt>
                <c:pt idx="17">
                  <c:v>-17668.5</c:v>
                </c:pt>
                <c:pt idx="18">
                  <c:v>-17657</c:v>
                </c:pt>
                <c:pt idx="19">
                  <c:v>-17627.5</c:v>
                </c:pt>
                <c:pt idx="20">
                  <c:v>-17606</c:v>
                </c:pt>
                <c:pt idx="21">
                  <c:v>-17578.5</c:v>
                </c:pt>
                <c:pt idx="22">
                  <c:v>-17324.5</c:v>
                </c:pt>
                <c:pt idx="23">
                  <c:v>-17301</c:v>
                </c:pt>
                <c:pt idx="24">
                  <c:v>-17300</c:v>
                </c:pt>
                <c:pt idx="25">
                  <c:v>-17299</c:v>
                </c:pt>
                <c:pt idx="26">
                  <c:v>-17273.5</c:v>
                </c:pt>
                <c:pt idx="27">
                  <c:v>-17179.5</c:v>
                </c:pt>
                <c:pt idx="28">
                  <c:v>-16988</c:v>
                </c:pt>
                <c:pt idx="29">
                  <c:v>-16969.5</c:v>
                </c:pt>
                <c:pt idx="30">
                  <c:v>-16962.5</c:v>
                </c:pt>
                <c:pt idx="31">
                  <c:v>-16945</c:v>
                </c:pt>
                <c:pt idx="32">
                  <c:v>-16871.5</c:v>
                </c:pt>
                <c:pt idx="33">
                  <c:v>-16845</c:v>
                </c:pt>
                <c:pt idx="34">
                  <c:v>-16823.5</c:v>
                </c:pt>
                <c:pt idx="35">
                  <c:v>-16586</c:v>
                </c:pt>
                <c:pt idx="36">
                  <c:v>-16159.5</c:v>
                </c:pt>
                <c:pt idx="37">
                  <c:v>-16087</c:v>
                </c:pt>
                <c:pt idx="38">
                  <c:v>-16086</c:v>
                </c:pt>
                <c:pt idx="39">
                  <c:v>-16061.5</c:v>
                </c:pt>
                <c:pt idx="40">
                  <c:v>-16040</c:v>
                </c:pt>
                <c:pt idx="41">
                  <c:v>-15853.5</c:v>
                </c:pt>
                <c:pt idx="42">
                  <c:v>-15759.5</c:v>
                </c:pt>
                <c:pt idx="43">
                  <c:v>-15679</c:v>
                </c:pt>
                <c:pt idx="44">
                  <c:v>-15661.5</c:v>
                </c:pt>
                <c:pt idx="45">
                  <c:v>-15453.5</c:v>
                </c:pt>
                <c:pt idx="46">
                  <c:v>-15446.5</c:v>
                </c:pt>
                <c:pt idx="47">
                  <c:v>-15332</c:v>
                </c:pt>
                <c:pt idx="48">
                  <c:v>-15070</c:v>
                </c:pt>
                <c:pt idx="49">
                  <c:v>-14643.5</c:v>
                </c:pt>
                <c:pt idx="50">
                  <c:v>-14334.5</c:v>
                </c:pt>
                <c:pt idx="51">
                  <c:v>-14288.5</c:v>
                </c:pt>
                <c:pt idx="52">
                  <c:v>-13861</c:v>
                </c:pt>
                <c:pt idx="53">
                  <c:v>-13855</c:v>
                </c:pt>
                <c:pt idx="54">
                  <c:v>-13810</c:v>
                </c:pt>
                <c:pt idx="55">
                  <c:v>-13552</c:v>
                </c:pt>
                <c:pt idx="56">
                  <c:v>-13549</c:v>
                </c:pt>
                <c:pt idx="57">
                  <c:v>-13460</c:v>
                </c:pt>
                <c:pt idx="58">
                  <c:v>-13406</c:v>
                </c:pt>
                <c:pt idx="59">
                  <c:v>-13102</c:v>
                </c:pt>
                <c:pt idx="60">
                  <c:v>-12720.5</c:v>
                </c:pt>
                <c:pt idx="61">
                  <c:v>-12265.5</c:v>
                </c:pt>
                <c:pt idx="62">
                  <c:v>-11956.5</c:v>
                </c:pt>
                <c:pt idx="63">
                  <c:v>-11891</c:v>
                </c:pt>
                <c:pt idx="64">
                  <c:v>-11659.5</c:v>
                </c:pt>
                <c:pt idx="65">
                  <c:v>-11599.5</c:v>
                </c:pt>
                <c:pt idx="66">
                  <c:v>-11584</c:v>
                </c:pt>
                <c:pt idx="67">
                  <c:v>-11271</c:v>
                </c:pt>
                <c:pt idx="68">
                  <c:v>-11174</c:v>
                </c:pt>
                <c:pt idx="69">
                  <c:v>-10920</c:v>
                </c:pt>
                <c:pt idx="70">
                  <c:v>-10592.5</c:v>
                </c:pt>
                <c:pt idx="71">
                  <c:v>-10591.5</c:v>
                </c:pt>
                <c:pt idx="72">
                  <c:v>-10586.5</c:v>
                </c:pt>
                <c:pt idx="73">
                  <c:v>-10395.5</c:v>
                </c:pt>
                <c:pt idx="74">
                  <c:v>-10258</c:v>
                </c:pt>
                <c:pt idx="75">
                  <c:v>-10234.5</c:v>
                </c:pt>
                <c:pt idx="76">
                  <c:v>-10165</c:v>
                </c:pt>
                <c:pt idx="77">
                  <c:v>-10162</c:v>
                </c:pt>
                <c:pt idx="78">
                  <c:v>-10138.5</c:v>
                </c:pt>
                <c:pt idx="79">
                  <c:v>-10136.5</c:v>
                </c:pt>
                <c:pt idx="80">
                  <c:v>-10114</c:v>
                </c:pt>
                <c:pt idx="81">
                  <c:v>-9778.5</c:v>
                </c:pt>
                <c:pt idx="82">
                  <c:v>-9759</c:v>
                </c:pt>
                <c:pt idx="83">
                  <c:v>-9727.5</c:v>
                </c:pt>
                <c:pt idx="84">
                  <c:v>-9725</c:v>
                </c:pt>
                <c:pt idx="85">
                  <c:v>-9422.5</c:v>
                </c:pt>
                <c:pt idx="86">
                  <c:v>-9380.5</c:v>
                </c:pt>
                <c:pt idx="87">
                  <c:v>-9352</c:v>
                </c:pt>
                <c:pt idx="88">
                  <c:v>-9352</c:v>
                </c:pt>
                <c:pt idx="89">
                  <c:v>-9352</c:v>
                </c:pt>
                <c:pt idx="90">
                  <c:v>-8742</c:v>
                </c:pt>
                <c:pt idx="91">
                  <c:v>-8720.5</c:v>
                </c:pt>
                <c:pt idx="92">
                  <c:v>-8717.5</c:v>
                </c:pt>
                <c:pt idx="93">
                  <c:v>-8655.5</c:v>
                </c:pt>
                <c:pt idx="94">
                  <c:v>-8626</c:v>
                </c:pt>
                <c:pt idx="95">
                  <c:v>-8606.5</c:v>
                </c:pt>
                <c:pt idx="96">
                  <c:v>-8582</c:v>
                </c:pt>
                <c:pt idx="97">
                  <c:v>-8249.5</c:v>
                </c:pt>
                <c:pt idx="98">
                  <c:v>-7958.5</c:v>
                </c:pt>
                <c:pt idx="99">
                  <c:v>-7957.5</c:v>
                </c:pt>
                <c:pt idx="100">
                  <c:v>-7937</c:v>
                </c:pt>
                <c:pt idx="101">
                  <c:v>-7624</c:v>
                </c:pt>
                <c:pt idx="102">
                  <c:v>-7604.5</c:v>
                </c:pt>
                <c:pt idx="103">
                  <c:v>-7540.5</c:v>
                </c:pt>
                <c:pt idx="104">
                  <c:v>-7213</c:v>
                </c:pt>
                <c:pt idx="105">
                  <c:v>-7126</c:v>
                </c:pt>
                <c:pt idx="106">
                  <c:v>-6824</c:v>
                </c:pt>
                <c:pt idx="107">
                  <c:v>-6759</c:v>
                </c:pt>
                <c:pt idx="108">
                  <c:v>-6758</c:v>
                </c:pt>
                <c:pt idx="109">
                  <c:v>-6749.5</c:v>
                </c:pt>
                <c:pt idx="110">
                  <c:v>-6736.5</c:v>
                </c:pt>
                <c:pt idx="111">
                  <c:v>-6731.5</c:v>
                </c:pt>
                <c:pt idx="112">
                  <c:v>-6490.5</c:v>
                </c:pt>
                <c:pt idx="113">
                  <c:v>-6463</c:v>
                </c:pt>
                <c:pt idx="114">
                  <c:v>-6454</c:v>
                </c:pt>
                <c:pt idx="115">
                  <c:v>-6453</c:v>
                </c:pt>
                <c:pt idx="116">
                  <c:v>-6428.5</c:v>
                </c:pt>
                <c:pt idx="117">
                  <c:v>-6395.5</c:v>
                </c:pt>
                <c:pt idx="118">
                  <c:v>-6375.5</c:v>
                </c:pt>
                <c:pt idx="119">
                  <c:v>-6033.5</c:v>
                </c:pt>
                <c:pt idx="120">
                  <c:v>-6007</c:v>
                </c:pt>
                <c:pt idx="121">
                  <c:v>-5759</c:v>
                </c:pt>
                <c:pt idx="122">
                  <c:v>-5733.5</c:v>
                </c:pt>
                <c:pt idx="123">
                  <c:v>-5708</c:v>
                </c:pt>
                <c:pt idx="124">
                  <c:v>-5708</c:v>
                </c:pt>
                <c:pt idx="125">
                  <c:v>-5634.5</c:v>
                </c:pt>
                <c:pt idx="126">
                  <c:v>-5313.5</c:v>
                </c:pt>
                <c:pt idx="127">
                  <c:v>-4860.5</c:v>
                </c:pt>
                <c:pt idx="128">
                  <c:v>-4471.5</c:v>
                </c:pt>
                <c:pt idx="129">
                  <c:v>-4238.5</c:v>
                </c:pt>
                <c:pt idx="130">
                  <c:v>-4200.5</c:v>
                </c:pt>
                <c:pt idx="131">
                  <c:v>-4170.5</c:v>
                </c:pt>
                <c:pt idx="132">
                  <c:v>-3739.5</c:v>
                </c:pt>
                <c:pt idx="133">
                  <c:v>-3739</c:v>
                </c:pt>
                <c:pt idx="134">
                  <c:v>-3525</c:v>
                </c:pt>
                <c:pt idx="135">
                  <c:v>-3462.5</c:v>
                </c:pt>
                <c:pt idx="136">
                  <c:v>-3405.5</c:v>
                </c:pt>
                <c:pt idx="137">
                  <c:v>-3400.5</c:v>
                </c:pt>
                <c:pt idx="138">
                  <c:v>-3183.5</c:v>
                </c:pt>
                <c:pt idx="139">
                  <c:v>-3135.5</c:v>
                </c:pt>
                <c:pt idx="140">
                  <c:v>-3012</c:v>
                </c:pt>
                <c:pt idx="141">
                  <c:v>-2991.5</c:v>
                </c:pt>
                <c:pt idx="142">
                  <c:v>-2685.5</c:v>
                </c:pt>
                <c:pt idx="143">
                  <c:v>-2630.5</c:v>
                </c:pt>
                <c:pt idx="144">
                  <c:v>-2569</c:v>
                </c:pt>
                <c:pt idx="145">
                  <c:v>-1644</c:v>
                </c:pt>
                <c:pt idx="146">
                  <c:v>-873.5</c:v>
                </c:pt>
                <c:pt idx="147">
                  <c:v>-858.5</c:v>
                </c:pt>
                <c:pt idx="148">
                  <c:v>-844</c:v>
                </c:pt>
                <c:pt idx="149">
                  <c:v>-525</c:v>
                </c:pt>
                <c:pt idx="150">
                  <c:v>-472</c:v>
                </c:pt>
                <c:pt idx="151">
                  <c:v>-471.5</c:v>
                </c:pt>
                <c:pt idx="152">
                  <c:v>-357.5</c:v>
                </c:pt>
                <c:pt idx="153">
                  <c:v>-354.5</c:v>
                </c:pt>
                <c:pt idx="154">
                  <c:v>-116.5</c:v>
                </c:pt>
                <c:pt idx="155">
                  <c:v>-47.5</c:v>
                </c:pt>
                <c:pt idx="156">
                  <c:v>-0.5</c:v>
                </c:pt>
                <c:pt idx="157">
                  <c:v>-3012</c:v>
                </c:pt>
                <c:pt idx="158">
                  <c:v>424</c:v>
                </c:pt>
                <c:pt idx="159">
                  <c:v>1002.5</c:v>
                </c:pt>
                <c:pt idx="160">
                  <c:v>1850</c:v>
                </c:pt>
                <c:pt idx="161">
                  <c:v>1877.5</c:v>
                </c:pt>
                <c:pt idx="162">
                  <c:v>2249</c:v>
                </c:pt>
                <c:pt idx="163">
                  <c:v>3692.5</c:v>
                </c:pt>
                <c:pt idx="164">
                  <c:v>3693.5</c:v>
                </c:pt>
                <c:pt idx="165">
                  <c:v>4118</c:v>
                </c:pt>
                <c:pt idx="166">
                  <c:v>4393.5</c:v>
                </c:pt>
                <c:pt idx="167">
                  <c:v>4394.5</c:v>
                </c:pt>
                <c:pt idx="168">
                  <c:v>4395.5</c:v>
                </c:pt>
                <c:pt idx="169">
                  <c:v>14585</c:v>
                </c:pt>
                <c:pt idx="170">
                  <c:v>14899</c:v>
                </c:pt>
                <c:pt idx="171">
                  <c:v>15971</c:v>
                </c:pt>
                <c:pt idx="172">
                  <c:v>16415</c:v>
                </c:pt>
                <c:pt idx="173">
                  <c:v>16434.5</c:v>
                </c:pt>
                <c:pt idx="174">
                  <c:v>16712</c:v>
                </c:pt>
                <c:pt idx="175">
                  <c:v>17548.5</c:v>
                </c:pt>
                <c:pt idx="176">
                  <c:v>17550.5</c:v>
                </c:pt>
                <c:pt idx="177">
                  <c:v>17550.5</c:v>
                </c:pt>
                <c:pt idx="178">
                  <c:v>17551.5</c:v>
                </c:pt>
                <c:pt idx="179">
                  <c:v>17551.5</c:v>
                </c:pt>
                <c:pt idx="180">
                  <c:v>17552.5</c:v>
                </c:pt>
                <c:pt idx="181">
                  <c:v>17880</c:v>
                </c:pt>
                <c:pt idx="182">
                  <c:v>17885</c:v>
                </c:pt>
                <c:pt idx="183">
                  <c:v>17952.5</c:v>
                </c:pt>
                <c:pt idx="184">
                  <c:v>18284</c:v>
                </c:pt>
                <c:pt idx="185">
                  <c:v>19350</c:v>
                </c:pt>
                <c:pt idx="186">
                  <c:v>19758.5</c:v>
                </c:pt>
                <c:pt idx="187">
                  <c:v>19763.5</c:v>
                </c:pt>
                <c:pt idx="188">
                  <c:v>20107</c:v>
                </c:pt>
                <c:pt idx="189">
                  <c:v>20389.5</c:v>
                </c:pt>
                <c:pt idx="190">
                  <c:v>21188</c:v>
                </c:pt>
                <c:pt idx="191">
                  <c:v>21272</c:v>
                </c:pt>
                <c:pt idx="192">
                  <c:v>21580</c:v>
                </c:pt>
                <c:pt idx="193">
                  <c:v>21620</c:v>
                </c:pt>
                <c:pt idx="194">
                  <c:v>21627</c:v>
                </c:pt>
                <c:pt idx="195">
                  <c:v>21634.5</c:v>
                </c:pt>
                <c:pt idx="196">
                  <c:v>21994</c:v>
                </c:pt>
                <c:pt idx="197">
                  <c:v>23422.5</c:v>
                </c:pt>
                <c:pt idx="198">
                  <c:v>23863</c:v>
                </c:pt>
                <c:pt idx="199">
                  <c:v>24199.5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0.17504392067962155</c:v>
                </c:pt>
                <c:pt idx="1">
                  <c:v>0.17189058177995106</c:v>
                </c:pt>
                <c:pt idx="2">
                  <c:v>0.17169931368275795</c:v>
                </c:pt>
                <c:pt idx="3">
                  <c:v>0.17168897486669346</c:v>
                </c:pt>
                <c:pt idx="4">
                  <c:v>0.16794632345134686</c:v>
                </c:pt>
                <c:pt idx="5">
                  <c:v>0.16747073791238015</c:v>
                </c:pt>
                <c:pt idx="6">
                  <c:v>0.16746039909631566</c:v>
                </c:pt>
                <c:pt idx="7">
                  <c:v>0.16689176421276852</c:v>
                </c:pt>
                <c:pt idx="8">
                  <c:v>0.16674185137983338</c:v>
                </c:pt>
                <c:pt idx="9">
                  <c:v>0.16385215228980748</c:v>
                </c:pt>
                <c:pt idx="10">
                  <c:v>0.16353681839984044</c:v>
                </c:pt>
                <c:pt idx="11">
                  <c:v>0.16059542522949205</c:v>
                </c:pt>
                <c:pt idx="12">
                  <c:v>0.16037314068410546</c:v>
                </c:pt>
                <c:pt idx="13">
                  <c:v>0.16036280186804097</c:v>
                </c:pt>
                <c:pt idx="14">
                  <c:v>0.16010950087446088</c:v>
                </c:pt>
                <c:pt idx="15">
                  <c:v>0.15940129197404307</c:v>
                </c:pt>
                <c:pt idx="16">
                  <c:v>0.15921002387684996</c:v>
                </c:pt>
                <c:pt idx="17">
                  <c:v>0.15635651064304978</c:v>
                </c:pt>
                <c:pt idx="18">
                  <c:v>0.15623761425830809</c:v>
                </c:pt>
                <c:pt idx="19">
                  <c:v>0.15593261918440554</c:v>
                </c:pt>
                <c:pt idx="20">
                  <c:v>0.15571033463901895</c:v>
                </c:pt>
                <c:pt idx="21">
                  <c:v>0.15542601719724539</c:v>
                </c:pt>
                <c:pt idx="22">
                  <c:v>0.15279995791686407</c:v>
                </c:pt>
                <c:pt idx="23">
                  <c:v>0.15255699573934847</c:v>
                </c:pt>
                <c:pt idx="24">
                  <c:v>0.15254665692328398</c:v>
                </c:pt>
                <c:pt idx="25">
                  <c:v>0.15253631810721949</c:v>
                </c:pt>
                <c:pt idx="26">
                  <c:v>0.1522726782975749</c:v>
                </c:pt>
                <c:pt idx="27">
                  <c:v>0.15130082958751251</c:v>
                </c:pt>
                <c:pt idx="28">
                  <c:v>0.14932094631116205</c:v>
                </c:pt>
                <c:pt idx="29">
                  <c:v>0.14912967821396891</c:v>
                </c:pt>
                <c:pt idx="30">
                  <c:v>0.14905730650151747</c:v>
                </c:pt>
                <c:pt idx="31">
                  <c:v>0.14887637722038882</c:v>
                </c:pt>
                <c:pt idx="32">
                  <c:v>0.14811647423964855</c:v>
                </c:pt>
                <c:pt idx="33">
                  <c:v>0.14784249561393947</c:v>
                </c:pt>
                <c:pt idx="34">
                  <c:v>0.14762021106855289</c:v>
                </c:pt>
                <c:pt idx="35">
                  <c:v>0.1451647422532357</c:v>
                </c:pt>
                <c:pt idx="36">
                  <c:v>0.14075523720172928</c:v>
                </c:pt>
                <c:pt idx="37">
                  <c:v>0.1400056730370535</c:v>
                </c:pt>
                <c:pt idx="38">
                  <c:v>0.139995334220989</c:v>
                </c:pt>
                <c:pt idx="39">
                  <c:v>0.13974203322740894</c:v>
                </c:pt>
                <c:pt idx="40">
                  <c:v>0.13951974868202233</c:v>
                </c:pt>
                <c:pt idx="41">
                  <c:v>0.1375915594859943</c:v>
                </c:pt>
                <c:pt idx="42">
                  <c:v>0.13661971077593194</c:v>
                </c:pt>
                <c:pt idx="43">
                  <c:v>0.13578743608274021</c:v>
                </c:pt>
                <c:pt idx="44">
                  <c:v>0.13560650680161157</c:v>
                </c:pt>
                <c:pt idx="45">
                  <c:v>0.13345603306019696</c:v>
                </c:pt>
                <c:pt idx="46">
                  <c:v>0.13338366134774551</c:v>
                </c:pt>
                <c:pt idx="47">
                  <c:v>0.13219986690836102</c:v>
                </c:pt>
                <c:pt idx="48">
                  <c:v>0.12949109709946374</c:v>
                </c:pt>
                <c:pt idx="49">
                  <c:v>0.12508159204795732</c:v>
                </c:pt>
                <c:pt idx="50">
                  <c:v>0.12188689788402887</c:v>
                </c:pt>
                <c:pt idx="51">
                  <c:v>0.12141131234506217</c:v>
                </c:pt>
                <c:pt idx="52">
                  <c:v>0.11699146847749126</c:v>
                </c:pt>
                <c:pt idx="53">
                  <c:v>0.1169294355811043</c:v>
                </c:pt>
                <c:pt idx="54">
                  <c:v>0.11646418885820209</c:v>
                </c:pt>
                <c:pt idx="55">
                  <c:v>0.1137967743135628</c:v>
                </c:pt>
                <c:pt idx="56">
                  <c:v>0.11376575786536933</c:v>
                </c:pt>
                <c:pt idx="57">
                  <c:v>0.11284560323562942</c:v>
                </c:pt>
                <c:pt idx="58">
                  <c:v>0.11228730716814678</c:v>
                </c:pt>
                <c:pt idx="59">
                  <c:v>0.10914430708454079</c:v>
                </c:pt>
                <c:pt idx="60">
                  <c:v>0.10520004875593655</c:v>
                </c:pt>
                <c:pt idx="61">
                  <c:v>0.10049588744659207</c:v>
                </c:pt>
                <c:pt idx="62">
                  <c:v>9.7301193282663623E-2</c:v>
                </c:pt>
                <c:pt idx="63">
                  <c:v>9.6624000830439316E-2</c:v>
                </c:pt>
                <c:pt idx="64">
                  <c:v>9.4230564911509093E-2</c:v>
                </c:pt>
                <c:pt idx="65">
                  <c:v>9.3610235947639495E-2</c:v>
                </c:pt>
                <c:pt idx="66">
                  <c:v>9.3449984298639849E-2</c:v>
                </c:pt>
                <c:pt idx="67">
                  <c:v>9.0213934870453413E-2</c:v>
                </c:pt>
                <c:pt idx="68">
                  <c:v>8.9211069712197569E-2</c:v>
                </c:pt>
                <c:pt idx="69">
                  <c:v>8.6585010431816239E-2</c:v>
                </c:pt>
                <c:pt idx="70">
                  <c:v>8.3199048170694664E-2</c:v>
                </c:pt>
                <c:pt idx="71">
                  <c:v>8.3188709354630172E-2</c:v>
                </c:pt>
                <c:pt idx="72">
                  <c:v>8.313701527430771E-2</c:v>
                </c:pt>
                <c:pt idx="73">
                  <c:v>8.116230140598947E-2</c:v>
                </c:pt>
                <c:pt idx="74">
                  <c:v>7.9740714197121629E-2</c:v>
                </c:pt>
                <c:pt idx="75">
                  <c:v>7.9497752019606044E-2</c:v>
                </c:pt>
                <c:pt idx="76">
                  <c:v>7.8779204303123754E-2</c:v>
                </c:pt>
                <c:pt idx="77">
                  <c:v>7.8748187854930263E-2</c:v>
                </c:pt>
                <c:pt idx="78">
                  <c:v>7.8505225677414678E-2</c:v>
                </c:pt>
                <c:pt idx="79">
                  <c:v>7.8484548045285693E-2</c:v>
                </c:pt>
                <c:pt idx="80">
                  <c:v>7.8251924683834587E-2</c:v>
                </c:pt>
                <c:pt idx="81">
                  <c:v>7.4783251894197059E-2</c:v>
                </c:pt>
                <c:pt idx="82">
                  <c:v>7.4581644980939443E-2</c:v>
                </c:pt>
                <c:pt idx="83">
                  <c:v>7.4255972274907892E-2</c:v>
                </c:pt>
                <c:pt idx="84">
                  <c:v>7.4230125234746661E-2</c:v>
                </c:pt>
                <c:pt idx="85">
                  <c:v>7.1102633375237423E-2</c:v>
                </c:pt>
                <c:pt idx="86">
                  <c:v>7.0668403100528701E-2</c:v>
                </c:pt>
                <c:pt idx="87">
                  <c:v>7.037374684269064E-2</c:v>
                </c:pt>
                <c:pt idx="88">
                  <c:v>7.037374684269064E-2</c:v>
                </c:pt>
                <c:pt idx="89">
                  <c:v>7.037374684269064E-2</c:v>
                </c:pt>
                <c:pt idx="90">
                  <c:v>6.4067069043349675E-2</c:v>
                </c:pt>
                <c:pt idx="91">
                  <c:v>6.3844784497963075E-2</c:v>
                </c:pt>
                <c:pt idx="92">
                  <c:v>6.3813768049769584E-2</c:v>
                </c:pt>
                <c:pt idx="93">
                  <c:v>6.3172761453771001E-2</c:v>
                </c:pt>
                <c:pt idx="94">
                  <c:v>6.2867766379868448E-2</c:v>
                </c:pt>
                <c:pt idx="95">
                  <c:v>6.2666159466610832E-2</c:v>
                </c:pt>
                <c:pt idx="96">
                  <c:v>6.2412858473030741E-2</c:v>
                </c:pt>
                <c:pt idx="97">
                  <c:v>5.897520213158669E-2</c:v>
                </c:pt>
                <c:pt idx="98">
                  <c:v>5.5966606656819115E-2</c:v>
                </c:pt>
                <c:pt idx="99">
                  <c:v>5.5956267840754623E-2</c:v>
                </c:pt>
                <c:pt idx="100">
                  <c:v>5.5744322111432515E-2</c:v>
                </c:pt>
                <c:pt idx="101">
                  <c:v>5.2508272683246093E-2</c:v>
                </c:pt>
                <c:pt idx="102">
                  <c:v>5.2306665769988464E-2</c:v>
                </c:pt>
                <c:pt idx="103">
                  <c:v>5.1644981541860896E-2</c:v>
                </c:pt>
                <c:pt idx="104">
                  <c:v>4.8259019280739307E-2</c:v>
                </c:pt>
                <c:pt idx="105">
                  <c:v>4.7359542283128386E-2</c:v>
                </c:pt>
                <c:pt idx="106">
                  <c:v>4.4237219831651381E-2</c:v>
                </c:pt>
                <c:pt idx="107">
                  <c:v>4.356519678745932E-2</c:v>
                </c:pt>
                <c:pt idx="108">
                  <c:v>4.3554857971394828E-2</c:v>
                </c:pt>
                <c:pt idx="109">
                  <c:v>4.3466978034846629E-2</c:v>
                </c:pt>
                <c:pt idx="110">
                  <c:v>4.3332573426008214E-2</c:v>
                </c:pt>
                <c:pt idx="111">
                  <c:v>4.3280879345685752E-2</c:v>
                </c:pt>
                <c:pt idx="112">
                  <c:v>4.0789224674142852E-2</c:v>
                </c:pt>
                <c:pt idx="113">
                  <c:v>4.0504907232369283E-2</c:v>
                </c:pt>
                <c:pt idx="114">
                  <c:v>4.0411857887788838E-2</c:v>
                </c:pt>
                <c:pt idx="115">
                  <c:v>4.0401519071724346E-2</c:v>
                </c:pt>
                <c:pt idx="116">
                  <c:v>4.0148218078144254E-2</c:v>
                </c:pt>
                <c:pt idx="117">
                  <c:v>3.9807037148015978E-2</c:v>
                </c:pt>
                <c:pt idx="118">
                  <c:v>3.9600260826726116E-2</c:v>
                </c:pt>
                <c:pt idx="119">
                  <c:v>3.6064385732669374E-2</c:v>
                </c:pt>
                <c:pt idx="120">
                  <c:v>3.5790407106960298E-2</c:v>
                </c:pt>
                <c:pt idx="121">
                  <c:v>3.3226380722965944E-2</c:v>
                </c:pt>
                <c:pt idx="122">
                  <c:v>3.296274091332136E-2</c:v>
                </c:pt>
                <c:pt idx="123">
                  <c:v>3.2699101103676784E-2</c:v>
                </c:pt>
                <c:pt idx="124">
                  <c:v>3.2699101103676784E-2</c:v>
                </c:pt>
                <c:pt idx="125">
                  <c:v>3.1939198122936517E-2</c:v>
                </c:pt>
                <c:pt idx="126">
                  <c:v>2.8620438166234149E-2</c:v>
                </c:pt>
                <c:pt idx="127">
                  <c:v>2.3936954489018648E-2</c:v>
                </c:pt>
                <c:pt idx="128">
                  <c:v>1.9915155039930729E-2</c:v>
                </c:pt>
                <c:pt idx="129">
                  <c:v>1.7506210896903768E-2</c:v>
                </c:pt>
                <c:pt idx="130">
                  <c:v>1.7113335886453022E-2</c:v>
                </c:pt>
                <c:pt idx="131">
                  <c:v>1.6803171404518223E-2</c:v>
                </c:pt>
                <c:pt idx="132">
                  <c:v>1.2347141680721575E-2</c:v>
                </c:pt>
                <c:pt idx="133">
                  <c:v>1.2341972272689329E-2</c:v>
                </c:pt>
                <c:pt idx="134">
                  <c:v>1.0129465634887751E-2</c:v>
                </c:pt>
                <c:pt idx="135">
                  <c:v>9.4832896308569142E-3</c:v>
                </c:pt>
                <c:pt idx="136">
                  <c:v>8.8939771151807928E-3</c:v>
                </c:pt>
                <c:pt idx="137">
                  <c:v>8.842283034858324E-3</c:v>
                </c:pt>
                <c:pt idx="138">
                  <c:v>6.5987599488632614E-3</c:v>
                </c:pt>
                <c:pt idx="139">
                  <c:v>6.1024967777675784E-3</c:v>
                </c:pt>
                <c:pt idx="140">
                  <c:v>4.8256529938026475E-3</c:v>
                </c:pt>
                <c:pt idx="141">
                  <c:v>4.6137072644805328E-3</c:v>
                </c:pt>
                <c:pt idx="142">
                  <c:v>1.4500295487455614E-3</c:v>
                </c:pt>
                <c:pt idx="143">
                  <c:v>8.8139466519842474E-4</c:v>
                </c:pt>
                <c:pt idx="144">
                  <c:v>2.4555747723208413E-4</c:v>
                </c:pt>
                <c:pt idx="145">
                  <c:v>-9.3178473824242873E-3</c:v>
                </c:pt>
                <c:pt idx="146">
                  <c:v>-1.7283905160116433E-2</c:v>
                </c:pt>
                <c:pt idx="147">
                  <c:v>-1.7438987401083832E-2</c:v>
                </c:pt>
                <c:pt idx="148">
                  <c:v>-1.7588900234018989E-2</c:v>
                </c:pt>
                <c:pt idx="149">
                  <c:v>-2.0886982558592372E-2</c:v>
                </c:pt>
                <c:pt idx="150">
                  <c:v>-2.1434939810010524E-2</c:v>
                </c:pt>
                <c:pt idx="151">
                  <c:v>-2.144010921804277E-2</c:v>
                </c:pt>
                <c:pt idx="152">
                  <c:v>-2.2618734249395013E-2</c:v>
                </c:pt>
                <c:pt idx="153">
                  <c:v>-2.2649750697588494E-2</c:v>
                </c:pt>
                <c:pt idx="154">
                  <c:v>-2.5110388920937917E-2</c:v>
                </c:pt>
                <c:pt idx="155">
                  <c:v>-2.5823767229387957E-2</c:v>
                </c:pt>
                <c:pt idx="156">
                  <c:v>-2.6309691584419148E-2</c:v>
                </c:pt>
                <c:pt idx="157">
                  <c:v>4.8256529938026475E-3</c:v>
                </c:pt>
                <c:pt idx="158">
                  <c:v>-3.0698519003796585E-2</c:v>
                </c:pt>
                <c:pt idx="159">
                  <c:v>-3.6679524097106002E-2</c:v>
                </c:pt>
                <c:pt idx="160">
                  <c:v>-4.5441670711764137E-2</c:v>
                </c:pt>
                <c:pt idx="161">
                  <c:v>-4.5725988153537706E-2</c:v>
                </c:pt>
                <c:pt idx="162">
                  <c:v>-4.9566858321496987E-2</c:v>
                </c:pt>
                <c:pt idx="163">
                  <c:v>-6.4490939310593173E-2</c:v>
                </c:pt>
                <c:pt idx="164">
                  <c:v>-6.450127812665768E-2</c:v>
                </c:pt>
                <c:pt idx="165">
                  <c:v>-6.8890105546035113E-2</c:v>
                </c:pt>
                <c:pt idx="166">
                  <c:v>-7.1738449371803029E-2</c:v>
                </c:pt>
                <c:pt idx="167">
                  <c:v>-7.1748788187867535E-2</c:v>
                </c:pt>
                <c:pt idx="168">
                  <c:v>-7.1759127003932027E-2</c:v>
                </c:pt>
                <c:pt idx="169">
                  <c:v>-0.17710649329308725</c:v>
                </c:pt>
                <c:pt idx="170">
                  <c:v>-0.18035288153733817</c:v>
                </c:pt>
                <c:pt idx="171">
                  <c:v>-0.19143609235847506</c:v>
                </c:pt>
                <c:pt idx="172">
                  <c:v>-0.19602652669111012</c:v>
                </c:pt>
                <c:pt idx="173">
                  <c:v>-0.19622813360436775</c:v>
                </c:pt>
                <c:pt idx="174">
                  <c:v>-0.19909715506226466</c:v>
                </c:pt>
                <c:pt idx="175">
                  <c:v>-0.20774557470021338</c:v>
                </c:pt>
                <c:pt idx="176">
                  <c:v>-0.20776625233234236</c:v>
                </c:pt>
                <c:pt idx="177">
                  <c:v>-0.20776625233234236</c:v>
                </c:pt>
                <c:pt idx="178">
                  <c:v>-0.20777659114840685</c:v>
                </c:pt>
                <c:pt idx="179">
                  <c:v>-0.20777659114840685</c:v>
                </c:pt>
                <c:pt idx="180">
                  <c:v>-0.20778692996447135</c:v>
                </c:pt>
                <c:pt idx="181">
                  <c:v>-0.21117289222559291</c:v>
                </c:pt>
                <c:pt idx="182">
                  <c:v>-0.2112245863059154</c:v>
                </c:pt>
                <c:pt idx="183">
                  <c:v>-0.21192245639026869</c:v>
                </c:pt>
                <c:pt idx="184">
                  <c:v>-0.21534977391564825</c:v>
                </c:pt>
                <c:pt idx="185">
                  <c:v>-0.22637095184039818</c:v>
                </c:pt>
                <c:pt idx="186">
                  <c:v>-0.23059435820274371</c:v>
                </c:pt>
                <c:pt idx="187">
                  <c:v>-0.23064605228306617</c:v>
                </c:pt>
                <c:pt idx="188">
                  <c:v>-0.23419743560121967</c:v>
                </c:pt>
                <c:pt idx="189">
                  <c:v>-0.23711815113943904</c:v>
                </c:pt>
                <c:pt idx="190">
                  <c:v>-0.24537369576693699</c:v>
                </c:pt>
                <c:pt idx="191">
                  <c:v>-0.24624215631635443</c:v>
                </c:pt>
                <c:pt idx="192">
                  <c:v>-0.24942651166421839</c:v>
                </c:pt>
                <c:pt idx="193">
                  <c:v>-0.24984006430679814</c:v>
                </c:pt>
                <c:pt idx="194">
                  <c:v>-0.24991243601924959</c:v>
                </c:pt>
                <c:pt idx="195">
                  <c:v>-0.24998997713973328</c:v>
                </c:pt>
                <c:pt idx="196">
                  <c:v>-0.25370678151491866</c:v>
                </c:pt>
                <c:pt idx="197">
                  <c:v>-0.26847578026304741</c:v>
                </c:pt>
                <c:pt idx="198">
                  <c:v>-0.27303002873945681</c:v>
                </c:pt>
                <c:pt idx="199">
                  <c:v>-0.27650904034515877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59-4CCE-95B5-8AF52927777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-19476</c:v>
                </c:pt>
                <c:pt idx="1">
                  <c:v>-19171</c:v>
                </c:pt>
                <c:pt idx="2">
                  <c:v>-19152.5</c:v>
                </c:pt>
                <c:pt idx="3">
                  <c:v>-19151.5</c:v>
                </c:pt>
                <c:pt idx="4">
                  <c:v>-18789.5</c:v>
                </c:pt>
                <c:pt idx="5">
                  <c:v>-18743.5</c:v>
                </c:pt>
                <c:pt idx="6">
                  <c:v>-18742.5</c:v>
                </c:pt>
                <c:pt idx="7">
                  <c:v>-18687.5</c:v>
                </c:pt>
                <c:pt idx="8">
                  <c:v>-18673</c:v>
                </c:pt>
                <c:pt idx="9">
                  <c:v>-18393.5</c:v>
                </c:pt>
                <c:pt idx="10">
                  <c:v>-18363</c:v>
                </c:pt>
                <c:pt idx="11">
                  <c:v>-18078.5</c:v>
                </c:pt>
                <c:pt idx="12">
                  <c:v>-18057</c:v>
                </c:pt>
                <c:pt idx="13">
                  <c:v>-18056</c:v>
                </c:pt>
                <c:pt idx="14">
                  <c:v>-18031.5</c:v>
                </c:pt>
                <c:pt idx="15">
                  <c:v>-17963</c:v>
                </c:pt>
                <c:pt idx="16">
                  <c:v>-17944.5</c:v>
                </c:pt>
                <c:pt idx="17">
                  <c:v>-17668.5</c:v>
                </c:pt>
                <c:pt idx="18">
                  <c:v>-17657</c:v>
                </c:pt>
                <c:pt idx="19">
                  <c:v>-17627.5</c:v>
                </c:pt>
                <c:pt idx="20">
                  <c:v>-17606</c:v>
                </c:pt>
                <c:pt idx="21">
                  <c:v>-17578.5</c:v>
                </c:pt>
                <c:pt idx="22">
                  <c:v>-17324.5</c:v>
                </c:pt>
                <c:pt idx="23">
                  <c:v>-17301</c:v>
                </c:pt>
                <c:pt idx="24">
                  <c:v>-17300</c:v>
                </c:pt>
                <c:pt idx="25">
                  <c:v>-17299</c:v>
                </c:pt>
                <c:pt idx="26">
                  <c:v>-17273.5</c:v>
                </c:pt>
                <c:pt idx="27">
                  <c:v>-17179.5</c:v>
                </c:pt>
                <c:pt idx="28">
                  <c:v>-16988</c:v>
                </c:pt>
                <c:pt idx="29">
                  <c:v>-16969.5</c:v>
                </c:pt>
                <c:pt idx="30">
                  <c:v>-16962.5</c:v>
                </c:pt>
                <c:pt idx="31">
                  <c:v>-16945</c:v>
                </c:pt>
                <c:pt idx="32">
                  <c:v>-16871.5</c:v>
                </c:pt>
                <c:pt idx="33">
                  <c:v>-16845</c:v>
                </c:pt>
                <c:pt idx="34">
                  <c:v>-16823.5</c:v>
                </c:pt>
                <c:pt idx="35">
                  <c:v>-16586</c:v>
                </c:pt>
                <c:pt idx="36">
                  <c:v>-16159.5</c:v>
                </c:pt>
                <c:pt idx="37">
                  <c:v>-16087</c:v>
                </c:pt>
                <c:pt idx="38">
                  <c:v>-16086</c:v>
                </c:pt>
                <c:pt idx="39">
                  <c:v>-16061.5</c:v>
                </c:pt>
                <c:pt idx="40">
                  <c:v>-16040</c:v>
                </c:pt>
                <c:pt idx="41">
                  <c:v>-15853.5</c:v>
                </c:pt>
                <c:pt idx="42">
                  <c:v>-15759.5</c:v>
                </c:pt>
                <c:pt idx="43">
                  <c:v>-15679</c:v>
                </c:pt>
                <c:pt idx="44">
                  <c:v>-15661.5</c:v>
                </c:pt>
                <c:pt idx="45">
                  <c:v>-15453.5</c:v>
                </c:pt>
                <c:pt idx="46">
                  <c:v>-15446.5</c:v>
                </c:pt>
                <c:pt idx="47">
                  <c:v>-15332</c:v>
                </c:pt>
                <c:pt idx="48">
                  <c:v>-15070</c:v>
                </c:pt>
                <c:pt idx="49">
                  <c:v>-14643.5</c:v>
                </c:pt>
                <c:pt idx="50">
                  <c:v>-14334.5</c:v>
                </c:pt>
                <c:pt idx="51">
                  <c:v>-14288.5</c:v>
                </c:pt>
                <c:pt idx="52">
                  <c:v>-13861</c:v>
                </c:pt>
                <c:pt idx="53">
                  <c:v>-13855</c:v>
                </c:pt>
                <c:pt idx="54">
                  <c:v>-13810</c:v>
                </c:pt>
                <c:pt idx="55">
                  <c:v>-13552</c:v>
                </c:pt>
                <c:pt idx="56">
                  <c:v>-13549</c:v>
                </c:pt>
                <c:pt idx="57">
                  <c:v>-13460</c:v>
                </c:pt>
                <c:pt idx="58">
                  <c:v>-13406</c:v>
                </c:pt>
                <c:pt idx="59">
                  <c:v>-13102</c:v>
                </c:pt>
                <c:pt idx="60">
                  <c:v>-12720.5</c:v>
                </c:pt>
                <c:pt idx="61">
                  <c:v>-12265.5</c:v>
                </c:pt>
                <c:pt idx="62">
                  <c:v>-11956.5</c:v>
                </c:pt>
                <c:pt idx="63">
                  <c:v>-11891</c:v>
                </c:pt>
                <c:pt idx="64">
                  <c:v>-11659.5</c:v>
                </c:pt>
                <c:pt idx="65">
                  <c:v>-11599.5</c:v>
                </c:pt>
                <c:pt idx="66">
                  <c:v>-11584</c:v>
                </c:pt>
                <c:pt idx="67">
                  <c:v>-11271</c:v>
                </c:pt>
                <c:pt idx="68">
                  <c:v>-11174</c:v>
                </c:pt>
                <c:pt idx="69">
                  <c:v>-10920</c:v>
                </c:pt>
                <c:pt idx="70">
                  <c:v>-10592.5</c:v>
                </c:pt>
                <c:pt idx="71">
                  <c:v>-10591.5</c:v>
                </c:pt>
                <c:pt idx="72">
                  <c:v>-10586.5</c:v>
                </c:pt>
                <c:pt idx="73">
                  <c:v>-10395.5</c:v>
                </c:pt>
                <c:pt idx="74">
                  <c:v>-10258</c:v>
                </c:pt>
                <c:pt idx="75">
                  <c:v>-10234.5</c:v>
                </c:pt>
                <c:pt idx="76">
                  <c:v>-10165</c:v>
                </c:pt>
                <c:pt idx="77">
                  <c:v>-10162</c:v>
                </c:pt>
                <c:pt idx="78">
                  <c:v>-10138.5</c:v>
                </c:pt>
                <c:pt idx="79">
                  <c:v>-10136.5</c:v>
                </c:pt>
                <c:pt idx="80">
                  <c:v>-10114</c:v>
                </c:pt>
                <c:pt idx="81">
                  <c:v>-9778.5</c:v>
                </c:pt>
                <c:pt idx="82">
                  <c:v>-9759</c:v>
                </c:pt>
                <c:pt idx="83">
                  <c:v>-9727.5</c:v>
                </c:pt>
                <c:pt idx="84">
                  <c:v>-9725</c:v>
                </c:pt>
                <c:pt idx="85">
                  <c:v>-9422.5</c:v>
                </c:pt>
                <c:pt idx="86">
                  <c:v>-9380.5</c:v>
                </c:pt>
                <c:pt idx="87">
                  <c:v>-9352</c:v>
                </c:pt>
                <c:pt idx="88">
                  <c:v>-9352</c:v>
                </c:pt>
                <c:pt idx="89">
                  <c:v>-9352</c:v>
                </c:pt>
                <c:pt idx="90">
                  <c:v>-8742</c:v>
                </c:pt>
                <c:pt idx="91">
                  <c:v>-8720.5</c:v>
                </c:pt>
                <c:pt idx="92">
                  <c:v>-8717.5</c:v>
                </c:pt>
                <c:pt idx="93">
                  <c:v>-8655.5</c:v>
                </c:pt>
                <c:pt idx="94">
                  <c:v>-8626</c:v>
                </c:pt>
                <c:pt idx="95">
                  <c:v>-8606.5</c:v>
                </c:pt>
                <c:pt idx="96">
                  <c:v>-8582</c:v>
                </c:pt>
                <c:pt idx="97">
                  <c:v>-8249.5</c:v>
                </c:pt>
                <c:pt idx="98">
                  <c:v>-7958.5</c:v>
                </c:pt>
                <c:pt idx="99">
                  <c:v>-7957.5</c:v>
                </c:pt>
                <c:pt idx="100">
                  <c:v>-7937</c:v>
                </c:pt>
                <c:pt idx="101">
                  <c:v>-7624</c:v>
                </c:pt>
                <c:pt idx="102">
                  <c:v>-7604.5</c:v>
                </c:pt>
                <c:pt idx="103">
                  <c:v>-7540.5</c:v>
                </c:pt>
                <c:pt idx="104">
                  <c:v>-7213</c:v>
                </c:pt>
                <c:pt idx="105">
                  <c:v>-7126</c:v>
                </c:pt>
                <c:pt idx="106">
                  <c:v>-6824</c:v>
                </c:pt>
                <c:pt idx="107">
                  <c:v>-6759</c:v>
                </c:pt>
                <c:pt idx="108">
                  <c:v>-6758</c:v>
                </c:pt>
                <c:pt idx="109">
                  <c:v>-6749.5</c:v>
                </c:pt>
                <c:pt idx="110">
                  <c:v>-6736.5</c:v>
                </c:pt>
                <c:pt idx="111">
                  <c:v>-6731.5</c:v>
                </c:pt>
                <c:pt idx="112">
                  <c:v>-6490.5</c:v>
                </c:pt>
                <c:pt idx="113">
                  <c:v>-6463</c:v>
                </c:pt>
                <c:pt idx="114">
                  <c:v>-6454</c:v>
                </c:pt>
                <c:pt idx="115">
                  <c:v>-6453</c:v>
                </c:pt>
                <c:pt idx="116">
                  <c:v>-6428.5</c:v>
                </c:pt>
                <c:pt idx="117">
                  <c:v>-6395.5</c:v>
                </c:pt>
                <c:pt idx="118">
                  <c:v>-6375.5</c:v>
                </c:pt>
                <c:pt idx="119">
                  <c:v>-6033.5</c:v>
                </c:pt>
                <c:pt idx="120">
                  <c:v>-6007</c:v>
                </c:pt>
                <c:pt idx="121">
                  <c:v>-5759</c:v>
                </c:pt>
                <c:pt idx="122">
                  <c:v>-5733.5</c:v>
                </c:pt>
                <c:pt idx="123">
                  <c:v>-5708</c:v>
                </c:pt>
                <c:pt idx="124">
                  <c:v>-5708</c:v>
                </c:pt>
                <c:pt idx="125">
                  <c:v>-5634.5</c:v>
                </c:pt>
                <c:pt idx="126">
                  <c:v>-5313.5</c:v>
                </c:pt>
                <c:pt idx="127">
                  <c:v>-4860.5</c:v>
                </c:pt>
                <c:pt idx="128">
                  <c:v>-4471.5</c:v>
                </c:pt>
                <c:pt idx="129">
                  <c:v>-4238.5</c:v>
                </c:pt>
                <c:pt idx="130">
                  <c:v>-4200.5</c:v>
                </c:pt>
                <c:pt idx="131">
                  <c:v>-4170.5</c:v>
                </c:pt>
                <c:pt idx="132">
                  <c:v>-3739.5</c:v>
                </c:pt>
                <c:pt idx="133">
                  <c:v>-3739</c:v>
                </c:pt>
                <c:pt idx="134">
                  <c:v>-3525</c:v>
                </c:pt>
                <c:pt idx="135">
                  <c:v>-3462.5</c:v>
                </c:pt>
                <c:pt idx="136">
                  <c:v>-3405.5</c:v>
                </c:pt>
                <c:pt idx="137">
                  <c:v>-3400.5</c:v>
                </c:pt>
                <c:pt idx="138">
                  <c:v>-3183.5</c:v>
                </c:pt>
                <c:pt idx="139">
                  <c:v>-3135.5</c:v>
                </c:pt>
                <c:pt idx="140">
                  <c:v>-3012</c:v>
                </c:pt>
                <c:pt idx="141">
                  <c:v>-2991.5</c:v>
                </c:pt>
                <c:pt idx="142">
                  <c:v>-2685.5</c:v>
                </c:pt>
                <c:pt idx="143">
                  <c:v>-2630.5</c:v>
                </c:pt>
                <c:pt idx="144">
                  <c:v>-2569</c:v>
                </c:pt>
                <c:pt idx="145">
                  <c:v>-1644</c:v>
                </c:pt>
                <c:pt idx="146">
                  <c:v>-873.5</c:v>
                </c:pt>
                <c:pt idx="147">
                  <c:v>-858.5</c:v>
                </c:pt>
                <c:pt idx="148">
                  <c:v>-844</c:v>
                </c:pt>
                <c:pt idx="149">
                  <c:v>-525</c:v>
                </c:pt>
                <c:pt idx="150">
                  <c:v>-472</c:v>
                </c:pt>
                <c:pt idx="151">
                  <c:v>-471.5</c:v>
                </c:pt>
                <c:pt idx="152">
                  <c:v>-357.5</c:v>
                </c:pt>
                <c:pt idx="153">
                  <c:v>-354.5</c:v>
                </c:pt>
                <c:pt idx="154">
                  <c:v>-116.5</c:v>
                </c:pt>
                <c:pt idx="155">
                  <c:v>-47.5</c:v>
                </c:pt>
                <c:pt idx="156">
                  <c:v>-0.5</c:v>
                </c:pt>
                <c:pt idx="157">
                  <c:v>-3012</c:v>
                </c:pt>
                <c:pt idx="158">
                  <c:v>424</c:v>
                </c:pt>
                <c:pt idx="159">
                  <c:v>1002.5</c:v>
                </c:pt>
                <c:pt idx="160">
                  <c:v>1850</c:v>
                </c:pt>
                <c:pt idx="161">
                  <c:v>1877.5</c:v>
                </c:pt>
                <c:pt idx="162">
                  <c:v>2249</c:v>
                </c:pt>
                <c:pt idx="163">
                  <c:v>3692.5</c:v>
                </c:pt>
                <c:pt idx="164">
                  <c:v>3693.5</c:v>
                </c:pt>
                <c:pt idx="165">
                  <c:v>4118</c:v>
                </c:pt>
                <c:pt idx="166">
                  <c:v>4393.5</c:v>
                </c:pt>
                <c:pt idx="167">
                  <c:v>4394.5</c:v>
                </c:pt>
                <c:pt idx="168">
                  <c:v>4395.5</c:v>
                </c:pt>
                <c:pt idx="169">
                  <c:v>14585</c:v>
                </c:pt>
                <c:pt idx="170">
                  <c:v>14899</c:v>
                </c:pt>
                <c:pt idx="171">
                  <c:v>15971</c:v>
                </c:pt>
                <c:pt idx="172">
                  <c:v>16415</c:v>
                </c:pt>
                <c:pt idx="173">
                  <c:v>16434.5</c:v>
                </c:pt>
                <c:pt idx="174">
                  <c:v>16712</c:v>
                </c:pt>
                <c:pt idx="175">
                  <c:v>17548.5</c:v>
                </c:pt>
                <c:pt idx="176">
                  <c:v>17550.5</c:v>
                </c:pt>
                <c:pt idx="177">
                  <c:v>17550.5</c:v>
                </c:pt>
                <c:pt idx="178">
                  <c:v>17551.5</c:v>
                </c:pt>
                <c:pt idx="179">
                  <c:v>17551.5</c:v>
                </c:pt>
                <c:pt idx="180">
                  <c:v>17552.5</c:v>
                </c:pt>
                <c:pt idx="181">
                  <c:v>17880</c:v>
                </c:pt>
                <c:pt idx="182">
                  <c:v>17885</c:v>
                </c:pt>
                <c:pt idx="183">
                  <c:v>17952.5</c:v>
                </c:pt>
                <c:pt idx="184">
                  <c:v>18284</c:v>
                </c:pt>
                <c:pt idx="185">
                  <c:v>19350</c:v>
                </c:pt>
                <c:pt idx="186">
                  <c:v>19758.5</c:v>
                </c:pt>
                <c:pt idx="187">
                  <c:v>19763.5</c:v>
                </c:pt>
                <c:pt idx="188">
                  <c:v>20107</c:v>
                </c:pt>
                <c:pt idx="189">
                  <c:v>20389.5</c:v>
                </c:pt>
                <c:pt idx="190">
                  <c:v>21188</c:v>
                </c:pt>
                <c:pt idx="191">
                  <c:v>21272</c:v>
                </c:pt>
                <c:pt idx="192">
                  <c:v>21580</c:v>
                </c:pt>
                <c:pt idx="193">
                  <c:v>21620</c:v>
                </c:pt>
                <c:pt idx="194">
                  <c:v>21627</c:v>
                </c:pt>
                <c:pt idx="195">
                  <c:v>21634.5</c:v>
                </c:pt>
                <c:pt idx="196">
                  <c:v>21994</c:v>
                </c:pt>
                <c:pt idx="197">
                  <c:v>23422.5</c:v>
                </c:pt>
                <c:pt idx="198">
                  <c:v>23863</c:v>
                </c:pt>
                <c:pt idx="199">
                  <c:v>24199.5</c:v>
                </c:pt>
              </c:numCache>
            </c:numRef>
          </c:xVal>
          <c:yVal>
            <c:numRef>
              <c:f>Active!$U$21:$U$989</c:f>
              <c:numCache>
                <c:formatCode>General</c:formatCode>
                <c:ptCount val="969"/>
                <c:pt idx="171">
                  <c:v>-0.12058600000455044</c:v>
                </c:pt>
                <c:pt idx="192">
                  <c:v>-0.22839700000622543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59-4CCE-95B5-8AF529277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915840"/>
        <c:axId val="1"/>
      </c:scatterChart>
      <c:valAx>
        <c:axId val="607915840"/>
        <c:scaling>
          <c:orientation val="minMax"/>
          <c:min val="-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7419354838709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7915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161290322580645"/>
          <c:y val="0.92097264437689974"/>
          <c:w val="0.77580645161290318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323850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D99605E5-BE60-9A5D-E628-F472EB621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0</xdr:row>
      <xdr:rowOff>0</xdr:rowOff>
    </xdr:from>
    <xdr:to>
      <xdr:col>27</xdr:col>
      <xdr:colOff>95250</xdr:colOff>
      <xdr:row>18</xdr:row>
      <xdr:rowOff>85725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45213134-30F3-570F-1559-B30906B10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02" TargetMode="External"/><Relationship Id="rId13" Type="http://schemas.openxmlformats.org/officeDocument/2006/relationships/hyperlink" Target="http://www.bav-astro.de/sfs/BAVM_link.php?BAVMnr=209" TargetMode="External"/><Relationship Id="rId18" Type="http://schemas.openxmlformats.org/officeDocument/2006/relationships/hyperlink" Target="http://vsolj.cetus-net.org/vsoljno51.pdf" TargetMode="External"/><Relationship Id="rId3" Type="http://schemas.openxmlformats.org/officeDocument/2006/relationships/hyperlink" Target="http://www.bav-astro.de/sfs/BAVM_link.php?BAVMnr=178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vsolj.cetus-net.org/no46.pdf" TargetMode="External"/><Relationship Id="rId17" Type="http://schemas.openxmlformats.org/officeDocument/2006/relationships/hyperlink" Target="http://www.konkoly.hu/cgi-bin/IBVS?5938" TargetMode="External"/><Relationship Id="rId2" Type="http://schemas.openxmlformats.org/officeDocument/2006/relationships/hyperlink" Target="http://www.bav-astro.de/sfs/BAVM_link.php?BAVMnr=178" TargetMode="External"/><Relationship Id="rId16" Type="http://schemas.openxmlformats.org/officeDocument/2006/relationships/hyperlink" Target="http://www.bav-astro.de/sfs/BAVM_link.php?BAVMnr=214" TargetMode="External"/><Relationship Id="rId1" Type="http://schemas.openxmlformats.org/officeDocument/2006/relationships/hyperlink" Target="http://www.bav-astro.de/sfs/BAVM_link.php?BAVMnr=68" TargetMode="External"/><Relationship Id="rId6" Type="http://schemas.openxmlformats.org/officeDocument/2006/relationships/hyperlink" Target="http://www.bav-astro.de/sfs/BAVM_link.php?BAVMnr=178" TargetMode="External"/><Relationship Id="rId11" Type="http://schemas.openxmlformats.org/officeDocument/2006/relationships/hyperlink" Target="http://www.bav-astro.de/sfs/BAVM_link.php?BAVMnr=178" TargetMode="External"/><Relationship Id="rId5" Type="http://schemas.openxmlformats.org/officeDocument/2006/relationships/hyperlink" Target="http://www.bav-astro.de/sfs/BAVM_link.php?BAVMnr=178" TargetMode="External"/><Relationship Id="rId15" Type="http://schemas.openxmlformats.org/officeDocument/2006/relationships/hyperlink" Target="http://www.bav-astro.de/sfs/BAVM_link.php?BAVMnr=209" TargetMode="External"/><Relationship Id="rId10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bav-astro.de/sfs/BAVM_link.php?BAVMnr=178" TargetMode="External"/><Relationship Id="rId9" Type="http://schemas.openxmlformats.org/officeDocument/2006/relationships/hyperlink" Target="http://www.konkoly.hu/cgi-bin/IBVS?5603" TargetMode="External"/><Relationship Id="rId14" Type="http://schemas.openxmlformats.org/officeDocument/2006/relationships/hyperlink" Target="http://www.konkoly.hu/cgi-bin/IBVS?58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3"/>
  <sheetViews>
    <sheetView tabSelected="1" workbookViewId="0">
      <pane xSplit="14" ySplit="22" topLeftCell="O199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36" t="s">
        <v>650</v>
      </c>
    </row>
    <row r="2" spans="1:6" s="37" customFormat="1" ht="12.95" customHeight="1">
      <c r="A2" s="37" t="s">
        <v>24</v>
      </c>
      <c r="B2" s="37" t="s">
        <v>28</v>
      </c>
    </row>
    <row r="3" spans="1:6" s="37" customFormat="1" ht="12.95" customHeight="1" thickBot="1">
      <c r="A3" s="37" t="s">
        <v>27</v>
      </c>
    </row>
    <row r="4" spans="1:6" s="37" customFormat="1" ht="12.95" customHeight="1" thickTop="1" thickBot="1">
      <c r="A4" s="38" t="s">
        <v>0</v>
      </c>
      <c r="C4" s="39">
        <v>33705.764000000003</v>
      </c>
      <c r="D4" s="40">
        <v>0.97756600000000005</v>
      </c>
    </row>
    <row r="5" spans="1:6" s="37" customFormat="1" ht="12.95" customHeight="1" thickTop="1">
      <c r="A5" s="41" t="s">
        <v>37</v>
      </c>
      <c r="C5" s="42">
        <v>-9.5</v>
      </c>
      <c r="D5" s="37" t="s">
        <v>38</v>
      </c>
    </row>
    <row r="6" spans="1:6" s="37" customFormat="1" ht="12.95" customHeight="1">
      <c r="A6" s="38" t="s">
        <v>1</v>
      </c>
    </row>
    <row r="7" spans="1:6" s="37" customFormat="1" ht="12.95" customHeight="1">
      <c r="A7" s="37" t="s">
        <v>2</v>
      </c>
      <c r="C7" s="37">
        <f>+C4</f>
        <v>33705.764000000003</v>
      </c>
    </row>
    <row r="8" spans="1:6" s="37" customFormat="1" ht="12.95" customHeight="1">
      <c r="A8" s="37" t="s">
        <v>3</v>
      </c>
      <c r="C8" s="37">
        <f>+D4</f>
        <v>0.97756600000000005</v>
      </c>
    </row>
    <row r="9" spans="1:6" s="37" customFormat="1" ht="12.95" customHeight="1">
      <c r="A9" s="43" t="s">
        <v>42</v>
      </c>
      <c r="B9" s="44">
        <v>190</v>
      </c>
      <c r="C9" s="45" t="str">
        <f>"F"&amp;B9</f>
        <v>F190</v>
      </c>
      <c r="D9" s="46" t="str">
        <f>"G"&amp;B9</f>
        <v>G190</v>
      </c>
    </row>
    <row r="10" spans="1:6" s="37" customFormat="1" ht="12.95" customHeight="1" thickBot="1">
      <c r="C10" s="47" t="s">
        <v>20</v>
      </c>
      <c r="D10" s="47" t="s">
        <v>21</v>
      </c>
    </row>
    <row r="11" spans="1:6" s="37" customFormat="1" ht="12.95" customHeight="1">
      <c r="A11" s="37" t="s">
        <v>16</v>
      </c>
      <c r="C11" s="46">
        <f ca="1">INTERCEPT(INDIRECT($D$9):G988,INDIRECT($C$9):F988)</f>
        <v>-2.6314860992451394E-2</v>
      </c>
      <c r="D11" s="48"/>
    </row>
    <row r="12" spans="1:6" s="37" customFormat="1" ht="12.95" customHeight="1">
      <c r="A12" s="37" t="s">
        <v>17</v>
      </c>
      <c r="C12" s="46">
        <f ca="1">SLOPE(INDIRECT($D$9):G988,INDIRECT($C$9):F988)</f>
        <v>-1.0338816064493374E-5</v>
      </c>
      <c r="D12" s="48"/>
    </row>
    <row r="13" spans="1:6" s="37" customFormat="1" ht="12.95" customHeight="1">
      <c r="A13" s="37" t="s">
        <v>19</v>
      </c>
      <c r="C13" s="48" t="s">
        <v>14</v>
      </c>
    </row>
    <row r="14" spans="1:6" s="37" customFormat="1" ht="12.95" customHeight="1"/>
    <row r="15" spans="1:6" s="37" customFormat="1" ht="12.95" customHeight="1">
      <c r="A15" s="49" t="s">
        <v>18</v>
      </c>
      <c r="C15" s="50">
        <f ca="1">(C7+C11)+(C8+C12)*INT(MAX(F21:F3529))</f>
        <v>57361.607130129065</v>
      </c>
      <c r="E15" s="51" t="s">
        <v>45</v>
      </c>
      <c r="F15" s="42">
        <v>1</v>
      </c>
    </row>
    <row r="16" spans="1:6" s="37" customFormat="1" ht="12.95" customHeight="1">
      <c r="A16" s="38" t="s">
        <v>4</v>
      </c>
      <c r="C16" s="52">
        <f ca="1">+C8+C12</f>
        <v>0.97755566118393555</v>
      </c>
      <c r="E16" s="51" t="s">
        <v>39</v>
      </c>
      <c r="F16" s="53">
        <f ca="1">NOW()+15018.5+$C$5/24</f>
        <v>60370.706860648148</v>
      </c>
    </row>
    <row r="17" spans="1:21" s="37" customFormat="1" ht="12.95" customHeight="1" thickBot="1">
      <c r="A17" s="51" t="s">
        <v>34</v>
      </c>
      <c r="C17" s="37">
        <f>COUNT(C21:C2187)</f>
        <v>200</v>
      </c>
      <c r="E17" s="51" t="s">
        <v>46</v>
      </c>
      <c r="F17" s="53">
        <f ca="1">ROUND(2*(F16-$C$7)/$C$8,0)/2+F15</f>
        <v>27278</v>
      </c>
    </row>
    <row r="18" spans="1:21" s="37" customFormat="1" ht="12.95" customHeight="1" thickTop="1" thickBot="1">
      <c r="A18" s="38" t="s">
        <v>5</v>
      </c>
      <c r="C18" s="39">
        <f ca="1">+C15</f>
        <v>57361.607130129065</v>
      </c>
      <c r="D18" s="40">
        <f ca="1">+C16</f>
        <v>0.97755566118393555</v>
      </c>
      <c r="E18" s="51" t="s">
        <v>40</v>
      </c>
      <c r="F18" s="46">
        <f ca="1">ROUND(2*(F16-$C$15)/$C$16,0)/2+F15</f>
        <v>3079</v>
      </c>
    </row>
    <row r="19" spans="1:21" s="37" customFormat="1" ht="12.95" customHeight="1" thickTop="1">
      <c r="E19" s="51" t="s">
        <v>41</v>
      </c>
      <c r="F19" s="54">
        <f ca="1">+$C$15+$C$16*F18-15018.5-$C$5/24</f>
        <v>45353.396844247742</v>
      </c>
    </row>
    <row r="20" spans="1:21" s="37" customFormat="1" ht="12.95" customHeight="1" thickBot="1">
      <c r="A20" s="47" t="s">
        <v>6</v>
      </c>
      <c r="B20" s="47" t="s">
        <v>7</v>
      </c>
      <c r="C20" s="47" t="s">
        <v>8</v>
      </c>
      <c r="D20" s="47" t="s">
        <v>13</v>
      </c>
      <c r="E20" s="47" t="s">
        <v>9</v>
      </c>
      <c r="F20" s="47" t="s">
        <v>10</v>
      </c>
      <c r="G20" s="47" t="s">
        <v>11</v>
      </c>
      <c r="H20" s="55" t="s">
        <v>57</v>
      </c>
      <c r="I20" s="55" t="s">
        <v>60</v>
      </c>
      <c r="J20" s="55" t="s">
        <v>54</v>
      </c>
      <c r="K20" s="55" t="s">
        <v>52</v>
      </c>
      <c r="L20" s="55" t="s">
        <v>591</v>
      </c>
      <c r="M20" s="55" t="s">
        <v>25</v>
      </c>
      <c r="N20" s="55" t="s">
        <v>26</v>
      </c>
      <c r="O20" s="55" t="s">
        <v>23</v>
      </c>
      <c r="P20" s="56" t="s">
        <v>22</v>
      </c>
      <c r="Q20" s="47" t="s">
        <v>15</v>
      </c>
      <c r="U20" s="57" t="s">
        <v>648</v>
      </c>
    </row>
    <row r="21" spans="1:21" s="37" customFormat="1" ht="12.95" customHeight="1">
      <c r="A21" s="58" t="s">
        <v>67</v>
      </c>
      <c r="B21" s="59" t="s">
        <v>29</v>
      </c>
      <c r="C21" s="58">
        <v>14666.642</v>
      </c>
      <c r="D21" s="16"/>
      <c r="E21" s="37">
        <f t="shared" ref="E21:E52" si="0">+(C21-C$7)/C$8</f>
        <v>-19476.047653048492</v>
      </c>
      <c r="F21" s="37">
        <f t="shared" ref="F21:F52" si="1">ROUND(2*E21,0)/2</f>
        <v>-19476</v>
      </c>
      <c r="G21" s="37">
        <f t="shared" ref="G21:G52" si="2">+C21-(C$7+F21*C$8)</f>
        <v>-4.6584000003349502E-2</v>
      </c>
      <c r="H21" s="37">
        <f t="shared" ref="H21:H52" si="3">+G21</f>
        <v>-4.6584000003349502E-2</v>
      </c>
      <c r="O21" s="37">
        <f t="shared" ref="O21:O52" ca="1" si="4">+C$11+C$12*$F21</f>
        <v>0.17504392067962155</v>
      </c>
      <c r="Q21" s="62" t="s">
        <v>651</v>
      </c>
    </row>
    <row r="22" spans="1:21" s="37" customFormat="1" ht="12.95" customHeight="1">
      <c r="A22" s="58" t="s">
        <v>67</v>
      </c>
      <c r="B22" s="59" t="s">
        <v>29</v>
      </c>
      <c r="C22" s="58">
        <v>14964.791999999999</v>
      </c>
      <c r="D22" s="61"/>
      <c r="E22" s="37">
        <f t="shared" si="0"/>
        <v>-19171.055458148094</v>
      </c>
      <c r="F22" s="37">
        <f t="shared" si="1"/>
        <v>-19171</v>
      </c>
      <c r="G22" s="37">
        <f t="shared" si="2"/>
        <v>-5.4214000001593377E-2</v>
      </c>
      <c r="H22" s="37">
        <f t="shared" si="3"/>
        <v>-5.4214000001593377E-2</v>
      </c>
      <c r="O22" s="37">
        <f t="shared" ca="1" si="4"/>
        <v>0.17189058177995106</v>
      </c>
      <c r="Q22" s="62" t="s">
        <v>652</v>
      </c>
    </row>
    <row r="23" spans="1:21" s="37" customFormat="1" ht="12.95" customHeight="1">
      <c r="A23" s="58" t="s">
        <v>67</v>
      </c>
      <c r="B23" s="59" t="s">
        <v>36</v>
      </c>
      <c r="C23" s="58">
        <v>14982.795</v>
      </c>
      <c r="D23" s="61"/>
      <c r="E23" s="37">
        <f t="shared" si="0"/>
        <v>-19152.639310286981</v>
      </c>
      <c r="F23" s="37">
        <f t="shared" si="1"/>
        <v>-19152.5</v>
      </c>
      <c r="G23" s="37">
        <f t="shared" si="2"/>
        <v>-0.13618500000120548</v>
      </c>
      <c r="H23" s="37">
        <f t="shared" si="3"/>
        <v>-0.13618500000120548</v>
      </c>
      <c r="O23" s="37">
        <f t="shared" ca="1" si="4"/>
        <v>0.17169931368275795</v>
      </c>
      <c r="Q23" s="62" t="s">
        <v>653</v>
      </c>
    </row>
    <row r="24" spans="1:21" s="37" customFormat="1" ht="12.95" customHeight="1">
      <c r="A24" s="58" t="s">
        <v>67</v>
      </c>
      <c r="B24" s="59" t="s">
        <v>36</v>
      </c>
      <c r="C24" s="58">
        <v>14983.817999999999</v>
      </c>
      <c r="D24" s="61"/>
      <c r="E24" s="37">
        <f t="shared" si="0"/>
        <v>-19151.592833629649</v>
      </c>
      <c r="F24" s="37">
        <f t="shared" si="1"/>
        <v>-19151.5</v>
      </c>
      <c r="G24" s="37">
        <f t="shared" si="2"/>
        <v>-9.0751000003365334E-2</v>
      </c>
      <c r="H24" s="37">
        <f t="shared" si="3"/>
        <v>-9.0751000003365334E-2</v>
      </c>
      <c r="O24" s="37">
        <f t="shared" ca="1" si="4"/>
        <v>0.17168897486669346</v>
      </c>
      <c r="Q24" s="62" t="s">
        <v>654</v>
      </c>
    </row>
    <row r="25" spans="1:21" s="37" customFormat="1" ht="12.95" customHeight="1">
      <c r="A25" s="58" t="s">
        <v>67</v>
      </c>
      <c r="B25" s="59" t="s">
        <v>36</v>
      </c>
      <c r="C25" s="58">
        <v>15337.743</v>
      </c>
      <c r="D25" s="48"/>
      <c r="E25" s="37">
        <f t="shared" si="0"/>
        <v>-18789.545667504801</v>
      </c>
      <c r="F25" s="37">
        <f t="shared" si="1"/>
        <v>-18789.5</v>
      </c>
      <c r="G25" s="37">
        <f t="shared" si="2"/>
        <v>-4.4643000002906774E-2</v>
      </c>
      <c r="H25" s="37">
        <f t="shared" si="3"/>
        <v>-4.4643000002906774E-2</v>
      </c>
      <c r="O25" s="37">
        <f t="shared" ca="1" si="4"/>
        <v>0.16794632345134686</v>
      </c>
      <c r="Q25" s="60">
        <f t="shared" ref="Q21:Q52" si="5">+C25-15018.5</f>
        <v>319.24300000000039</v>
      </c>
    </row>
    <row r="26" spans="1:21" s="37" customFormat="1" ht="12.95" customHeight="1">
      <c r="A26" s="58" t="s">
        <v>67</v>
      </c>
      <c r="B26" s="59" t="s">
        <v>36</v>
      </c>
      <c r="C26" s="58">
        <v>15382.656999999999</v>
      </c>
      <c r="D26" s="48"/>
      <c r="E26" s="37">
        <f t="shared" si="0"/>
        <v>-18743.600943568006</v>
      </c>
      <c r="F26" s="37">
        <f t="shared" si="1"/>
        <v>-18743.5</v>
      </c>
      <c r="G26" s="37">
        <f t="shared" si="2"/>
        <v>-9.8679000002448447E-2</v>
      </c>
      <c r="H26" s="37">
        <f t="shared" si="3"/>
        <v>-9.8679000002448447E-2</v>
      </c>
      <c r="O26" s="37">
        <f t="shared" ca="1" si="4"/>
        <v>0.16747073791238015</v>
      </c>
      <c r="Q26" s="60">
        <f t="shared" si="5"/>
        <v>364.15699999999924</v>
      </c>
    </row>
    <row r="27" spans="1:21" s="37" customFormat="1" ht="12.95" customHeight="1">
      <c r="A27" s="58" t="s">
        <v>67</v>
      </c>
      <c r="B27" s="59" t="s">
        <v>36</v>
      </c>
      <c r="C27" s="58">
        <v>15383.736000000001</v>
      </c>
      <c r="D27" s="48"/>
      <c r="E27" s="37">
        <f t="shared" si="0"/>
        <v>-18742.497181775962</v>
      </c>
      <c r="F27" s="37">
        <f t="shared" si="1"/>
        <v>-18742.5</v>
      </c>
      <c r="G27" s="37">
        <f t="shared" si="2"/>
        <v>2.754999997705454E-3</v>
      </c>
      <c r="H27" s="37">
        <f t="shared" si="3"/>
        <v>2.754999997705454E-3</v>
      </c>
      <c r="O27" s="37">
        <f t="shared" ca="1" si="4"/>
        <v>0.16746039909631566</v>
      </c>
      <c r="Q27" s="60">
        <f t="shared" si="5"/>
        <v>365.23600000000079</v>
      </c>
    </row>
    <row r="28" spans="1:21" s="37" customFormat="1" ht="12.95" customHeight="1">
      <c r="A28" s="58" t="s">
        <v>67</v>
      </c>
      <c r="B28" s="59" t="s">
        <v>36</v>
      </c>
      <c r="C28" s="58">
        <v>15437.499</v>
      </c>
      <c r="D28" s="48"/>
      <c r="E28" s="37">
        <f t="shared" si="0"/>
        <v>-18687.500383605817</v>
      </c>
      <c r="F28" s="37">
        <f t="shared" si="1"/>
        <v>-18687.5</v>
      </c>
      <c r="G28" s="37">
        <f t="shared" si="2"/>
        <v>-3.7500000325962901E-4</v>
      </c>
      <c r="H28" s="37">
        <f t="shared" si="3"/>
        <v>-3.7500000325962901E-4</v>
      </c>
      <c r="O28" s="37">
        <f t="shared" ca="1" si="4"/>
        <v>0.16689176421276852</v>
      </c>
      <c r="Q28" s="60">
        <f t="shared" si="5"/>
        <v>418.9989999999998</v>
      </c>
    </row>
    <row r="29" spans="1:21" s="37" customFormat="1" ht="12.95" customHeight="1">
      <c r="A29" s="58" t="s">
        <v>67</v>
      </c>
      <c r="B29" s="59" t="s">
        <v>29</v>
      </c>
      <c r="C29" s="58">
        <v>15451.576999999999</v>
      </c>
      <c r="D29" s="48"/>
      <c r="E29" s="37">
        <f t="shared" si="0"/>
        <v>-18673.099309918722</v>
      </c>
      <c r="F29" s="37">
        <f t="shared" si="1"/>
        <v>-18673</v>
      </c>
      <c r="G29" s="37">
        <f t="shared" si="2"/>
        <v>-9.7082000002046698E-2</v>
      </c>
      <c r="H29" s="37">
        <f t="shared" si="3"/>
        <v>-9.7082000002046698E-2</v>
      </c>
      <c r="O29" s="37">
        <f t="shared" ca="1" si="4"/>
        <v>0.16674185137983338</v>
      </c>
      <c r="Q29" s="60">
        <f t="shared" si="5"/>
        <v>433.07699999999932</v>
      </c>
    </row>
    <row r="30" spans="1:21" s="37" customFormat="1" ht="12.95" customHeight="1">
      <c r="A30" s="58" t="s">
        <v>67</v>
      </c>
      <c r="B30" s="59" t="s">
        <v>36</v>
      </c>
      <c r="C30" s="58">
        <v>15724.754999999999</v>
      </c>
      <c r="D30" s="48"/>
      <c r="E30" s="37">
        <f t="shared" si="0"/>
        <v>-18393.652193304599</v>
      </c>
      <c r="F30" s="37">
        <f t="shared" si="1"/>
        <v>-18393.5</v>
      </c>
      <c r="G30" s="37">
        <f t="shared" si="2"/>
        <v>-0.14877900000101363</v>
      </c>
      <c r="H30" s="37">
        <f t="shared" si="3"/>
        <v>-0.14877900000101363</v>
      </c>
      <c r="O30" s="37">
        <f t="shared" ca="1" si="4"/>
        <v>0.16385215228980748</v>
      </c>
      <c r="Q30" s="60">
        <f t="shared" si="5"/>
        <v>706.2549999999992</v>
      </c>
    </row>
    <row r="31" spans="1:21" s="37" customFormat="1" ht="12.95" customHeight="1">
      <c r="A31" s="58" t="s">
        <v>67</v>
      </c>
      <c r="B31" s="59" t="s">
        <v>29</v>
      </c>
      <c r="C31" s="58">
        <v>15754.723</v>
      </c>
      <c r="D31" s="48"/>
      <c r="E31" s="37">
        <f t="shared" si="0"/>
        <v>-18362.996462642936</v>
      </c>
      <c r="F31" s="37">
        <f t="shared" si="1"/>
        <v>-18363</v>
      </c>
      <c r="G31" s="37">
        <f t="shared" si="2"/>
        <v>3.4579999974084785E-3</v>
      </c>
      <c r="H31" s="37">
        <f t="shared" si="3"/>
        <v>3.4579999974084785E-3</v>
      </c>
      <c r="O31" s="37">
        <f t="shared" ca="1" si="4"/>
        <v>0.16353681839984044</v>
      </c>
      <c r="Q31" s="60">
        <f t="shared" si="5"/>
        <v>736.22299999999996</v>
      </c>
    </row>
    <row r="32" spans="1:21" s="37" customFormat="1" ht="12.95" customHeight="1">
      <c r="A32" s="58" t="s">
        <v>67</v>
      </c>
      <c r="B32" s="59" t="s">
        <v>36</v>
      </c>
      <c r="C32" s="58">
        <v>16032.843000000001</v>
      </c>
      <c r="D32" s="48"/>
      <c r="E32" s="37">
        <f t="shared" si="0"/>
        <v>-18078.493932890466</v>
      </c>
      <c r="F32" s="37">
        <f t="shared" si="1"/>
        <v>-18078.5</v>
      </c>
      <c r="G32" s="37">
        <f t="shared" si="2"/>
        <v>5.9309999996912666E-3</v>
      </c>
      <c r="H32" s="37">
        <f t="shared" si="3"/>
        <v>5.9309999996912666E-3</v>
      </c>
      <c r="O32" s="37">
        <f t="shared" ca="1" si="4"/>
        <v>0.16059542522949205</v>
      </c>
      <c r="Q32" s="60">
        <f t="shared" si="5"/>
        <v>1014.3430000000008</v>
      </c>
    </row>
    <row r="33" spans="1:17" s="37" customFormat="1" ht="12.95" customHeight="1">
      <c r="A33" s="58" t="s">
        <v>67</v>
      </c>
      <c r="B33" s="59" t="s">
        <v>29</v>
      </c>
      <c r="C33" s="58">
        <v>16053.786</v>
      </c>
      <c r="D33" s="48"/>
      <c r="E33" s="37">
        <f t="shared" si="0"/>
        <v>-18057.070315456964</v>
      </c>
      <c r="F33" s="37">
        <f t="shared" si="1"/>
        <v>-18057</v>
      </c>
      <c r="G33" s="37">
        <f t="shared" si="2"/>
        <v>-6.8738000001758337E-2</v>
      </c>
      <c r="H33" s="37">
        <f t="shared" si="3"/>
        <v>-6.8738000001758337E-2</v>
      </c>
      <c r="O33" s="37">
        <f t="shared" ca="1" si="4"/>
        <v>0.16037314068410546</v>
      </c>
      <c r="Q33" s="60">
        <f t="shared" si="5"/>
        <v>1035.2860000000001</v>
      </c>
    </row>
    <row r="34" spans="1:17" s="37" customFormat="1" ht="12.95" customHeight="1">
      <c r="A34" s="58" t="s">
        <v>67</v>
      </c>
      <c r="B34" s="59" t="s">
        <v>29</v>
      </c>
      <c r="C34" s="58">
        <v>16054.851000000001</v>
      </c>
      <c r="E34" s="37">
        <f t="shared" si="0"/>
        <v>-18055.980874948596</v>
      </c>
      <c r="F34" s="37">
        <f t="shared" si="1"/>
        <v>-18056</v>
      </c>
      <c r="G34" s="37">
        <f t="shared" si="2"/>
        <v>1.8695999997362378E-2</v>
      </c>
      <c r="H34" s="37">
        <f t="shared" si="3"/>
        <v>1.8695999997362378E-2</v>
      </c>
      <c r="O34" s="37">
        <f t="shared" ca="1" si="4"/>
        <v>0.16036280186804097</v>
      </c>
      <c r="Q34" s="60">
        <f t="shared" si="5"/>
        <v>1036.3510000000006</v>
      </c>
    </row>
    <row r="35" spans="1:17" s="37" customFormat="1" ht="12.95" customHeight="1">
      <c r="A35" s="58" t="s">
        <v>67</v>
      </c>
      <c r="B35" s="59" t="s">
        <v>36</v>
      </c>
      <c r="C35" s="58">
        <v>16078.703</v>
      </c>
      <c r="E35" s="37">
        <f t="shared" si="0"/>
        <v>-18031.581499356565</v>
      </c>
      <c r="F35" s="37">
        <f t="shared" si="1"/>
        <v>-18031.5</v>
      </c>
      <c r="G35" s="37">
        <f t="shared" si="2"/>
        <v>-7.967100000132632E-2</v>
      </c>
      <c r="H35" s="37">
        <f t="shared" si="3"/>
        <v>-7.967100000132632E-2</v>
      </c>
      <c r="O35" s="37">
        <f t="shared" ca="1" si="4"/>
        <v>0.16010950087446088</v>
      </c>
      <c r="Q35" s="60">
        <f t="shared" si="5"/>
        <v>1060.2029999999995</v>
      </c>
    </row>
    <row r="36" spans="1:17" s="37" customFormat="1" ht="12.95" customHeight="1">
      <c r="A36" s="58" t="s">
        <v>67</v>
      </c>
      <c r="B36" s="59" t="s">
        <v>29</v>
      </c>
      <c r="C36" s="58">
        <v>16145.638999999999</v>
      </c>
      <c r="E36" s="37">
        <f t="shared" si="0"/>
        <v>-17963.109396194224</v>
      </c>
      <c r="F36" s="37">
        <f t="shared" si="1"/>
        <v>-17963</v>
      </c>
      <c r="G36" s="37">
        <f t="shared" si="2"/>
        <v>-0.1069420000021637</v>
      </c>
      <c r="H36" s="37">
        <f t="shared" si="3"/>
        <v>-0.1069420000021637</v>
      </c>
      <c r="O36" s="37">
        <f t="shared" ca="1" si="4"/>
        <v>0.15940129197404307</v>
      </c>
      <c r="Q36" s="60">
        <f t="shared" si="5"/>
        <v>1127.1389999999992</v>
      </c>
    </row>
    <row r="37" spans="1:17" s="37" customFormat="1" ht="12.95" customHeight="1">
      <c r="A37" s="58" t="s">
        <v>67</v>
      </c>
      <c r="B37" s="59" t="s">
        <v>36</v>
      </c>
      <c r="C37" s="58">
        <v>16163.66</v>
      </c>
      <c r="E37" s="37">
        <f t="shared" si="0"/>
        <v>-17944.674835254093</v>
      </c>
      <c r="F37" s="37">
        <f t="shared" si="1"/>
        <v>-17944.5</v>
      </c>
      <c r="G37" s="37">
        <f t="shared" si="2"/>
        <v>-0.1709130000017467</v>
      </c>
      <c r="H37" s="37">
        <f t="shared" si="3"/>
        <v>-0.1709130000017467</v>
      </c>
      <c r="O37" s="37">
        <f t="shared" ca="1" si="4"/>
        <v>0.15921002387684996</v>
      </c>
      <c r="Q37" s="60">
        <f t="shared" si="5"/>
        <v>1145.1599999999999</v>
      </c>
    </row>
    <row r="38" spans="1:17">
      <c r="A38" s="31" t="s">
        <v>67</v>
      </c>
      <c r="B38" s="32" t="s">
        <v>29</v>
      </c>
      <c r="C38" s="31">
        <v>16433.761999999999</v>
      </c>
      <c r="E38">
        <f t="shared" si="0"/>
        <v>-17668.374309253802</v>
      </c>
      <c r="F38">
        <f t="shared" si="1"/>
        <v>-17668.5</v>
      </c>
      <c r="G38">
        <f t="shared" si="2"/>
        <v>0.1228709999959392</v>
      </c>
      <c r="H38">
        <f t="shared" si="3"/>
        <v>0.1228709999959392</v>
      </c>
      <c r="O38">
        <f t="shared" ca="1" si="4"/>
        <v>0.15635651064304978</v>
      </c>
      <c r="Q38" s="1">
        <f t="shared" si="5"/>
        <v>1415.2619999999988</v>
      </c>
    </row>
    <row r="39" spans="1:17">
      <c r="A39" s="31" t="s">
        <v>67</v>
      </c>
      <c r="B39" s="32" t="s">
        <v>29</v>
      </c>
      <c r="C39" s="31">
        <v>16444.78</v>
      </c>
      <c r="E39">
        <f t="shared" si="0"/>
        <v>-17657.10345899919</v>
      </c>
      <c r="F39">
        <f t="shared" si="1"/>
        <v>-17657</v>
      </c>
      <c r="G39">
        <f t="shared" si="2"/>
        <v>-0.10113800000181072</v>
      </c>
      <c r="H39">
        <f t="shared" si="3"/>
        <v>-0.10113800000181072</v>
      </c>
      <c r="O39">
        <f t="shared" ca="1" si="4"/>
        <v>0.15623761425830809</v>
      </c>
      <c r="Q39" s="1">
        <f t="shared" si="5"/>
        <v>1426.2799999999988</v>
      </c>
    </row>
    <row r="40" spans="1:17">
      <c r="A40" s="31" t="s">
        <v>67</v>
      </c>
      <c r="B40" s="32" t="s">
        <v>36</v>
      </c>
      <c r="C40" s="31">
        <v>16473.713</v>
      </c>
      <c r="E40">
        <f t="shared" si="0"/>
        <v>-17627.506480380867</v>
      </c>
      <c r="F40">
        <f t="shared" si="1"/>
        <v>-17627.5</v>
      </c>
      <c r="G40">
        <f t="shared" si="2"/>
        <v>-6.3350000018544961E-3</v>
      </c>
      <c r="H40">
        <f t="shared" si="3"/>
        <v>-6.3350000018544961E-3</v>
      </c>
      <c r="O40">
        <f t="shared" ca="1" si="4"/>
        <v>0.15593261918440554</v>
      </c>
      <c r="Q40" s="1">
        <f t="shared" si="5"/>
        <v>1455.2129999999997</v>
      </c>
    </row>
    <row r="41" spans="1:17">
      <c r="A41" s="31" t="s">
        <v>67</v>
      </c>
      <c r="B41" s="32" t="s">
        <v>29</v>
      </c>
      <c r="C41" s="31">
        <v>16494.71</v>
      </c>
      <c r="E41">
        <f t="shared" si="0"/>
        <v>-17606.027623710321</v>
      </c>
      <c r="F41">
        <f t="shared" si="1"/>
        <v>-17606</v>
      </c>
      <c r="G41">
        <f t="shared" si="2"/>
        <v>-2.7004000003216788E-2</v>
      </c>
      <c r="H41">
        <f t="shared" si="3"/>
        <v>-2.7004000003216788E-2</v>
      </c>
      <c r="O41">
        <f t="shared" ca="1" si="4"/>
        <v>0.15571033463901895</v>
      </c>
      <c r="Q41" s="1">
        <f t="shared" si="5"/>
        <v>1476.2099999999991</v>
      </c>
    </row>
    <row r="42" spans="1:17">
      <c r="A42" s="31" t="s">
        <v>67</v>
      </c>
      <c r="B42" s="32" t="s">
        <v>36</v>
      </c>
      <c r="C42" s="31">
        <v>16521.536</v>
      </c>
      <c r="E42">
        <f t="shared" si="0"/>
        <v>-17578.58599828554</v>
      </c>
      <c r="F42">
        <f t="shared" si="1"/>
        <v>-17578.5</v>
      </c>
      <c r="G42">
        <f t="shared" si="2"/>
        <v>-8.4069000000454253E-2</v>
      </c>
      <c r="H42">
        <f t="shared" si="3"/>
        <v>-8.4069000000454253E-2</v>
      </c>
      <c r="O42">
        <f t="shared" ca="1" si="4"/>
        <v>0.15542601719724539</v>
      </c>
      <c r="Q42" s="1">
        <f t="shared" si="5"/>
        <v>1503.0360000000001</v>
      </c>
    </row>
    <row r="43" spans="1:17">
      <c r="A43" s="31" t="s">
        <v>67</v>
      </c>
      <c r="B43" s="32" t="s">
        <v>36</v>
      </c>
      <c r="C43" s="31">
        <v>16769.862000000001</v>
      </c>
      <c r="E43">
        <f t="shared" si="0"/>
        <v>-17324.561206097595</v>
      </c>
      <c r="F43">
        <f t="shared" si="1"/>
        <v>-17324.5</v>
      </c>
      <c r="G43">
        <f t="shared" si="2"/>
        <v>-5.9832999999343883E-2</v>
      </c>
      <c r="H43">
        <f t="shared" si="3"/>
        <v>-5.9832999999343883E-2</v>
      </c>
      <c r="O43">
        <f t="shared" ca="1" si="4"/>
        <v>0.15279995791686407</v>
      </c>
      <c r="Q43" s="1">
        <f t="shared" si="5"/>
        <v>1751.362000000001</v>
      </c>
    </row>
    <row r="44" spans="1:17">
      <c r="A44" s="31" t="s">
        <v>67</v>
      </c>
      <c r="B44" s="32" t="s">
        <v>29</v>
      </c>
      <c r="C44" s="31">
        <v>16792.826000000001</v>
      </c>
      <c r="E44">
        <f t="shared" si="0"/>
        <v>-17301.070209070283</v>
      </c>
      <c r="F44">
        <f t="shared" si="1"/>
        <v>-17301</v>
      </c>
      <c r="G44">
        <f t="shared" si="2"/>
        <v>-6.8634000002930406E-2</v>
      </c>
      <c r="H44">
        <f t="shared" si="3"/>
        <v>-6.8634000002930406E-2</v>
      </c>
      <c r="O44">
        <f t="shared" ca="1" si="4"/>
        <v>0.15255699573934847</v>
      </c>
      <c r="Q44" s="1">
        <f t="shared" si="5"/>
        <v>1774.3260000000009</v>
      </c>
    </row>
    <row r="45" spans="1:17">
      <c r="A45" s="31" t="s">
        <v>67</v>
      </c>
      <c r="B45" s="32" t="s">
        <v>29</v>
      </c>
      <c r="C45" s="31">
        <v>16793.823</v>
      </c>
      <c r="E45">
        <f t="shared" si="0"/>
        <v>-17300.050329082642</v>
      </c>
      <c r="F45">
        <f t="shared" si="1"/>
        <v>-17300</v>
      </c>
      <c r="G45">
        <f t="shared" si="2"/>
        <v>-4.920000000129221E-2</v>
      </c>
      <c r="H45">
        <f t="shared" si="3"/>
        <v>-4.920000000129221E-2</v>
      </c>
      <c r="O45">
        <f t="shared" ca="1" si="4"/>
        <v>0.15254665692328398</v>
      </c>
      <c r="Q45" s="1">
        <f t="shared" si="5"/>
        <v>1775.3230000000003</v>
      </c>
    </row>
    <row r="46" spans="1:17">
      <c r="A46" s="31" t="s">
        <v>67</v>
      </c>
      <c r="B46" s="32" t="s">
        <v>29</v>
      </c>
      <c r="C46" s="31">
        <v>16794.759999999998</v>
      </c>
      <c r="E46">
        <f t="shared" si="0"/>
        <v>-17299.091826025051</v>
      </c>
      <c r="F46">
        <f t="shared" si="1"/>
        <v>-17299</v>
      </c>
      <c r="G46">
        <f t="shared" si="2"/>
        <v>-8.9766000004601665E-2</v>
      </c>
      <c r="H46">
        <f t="shared" si="3"/>
        <v>-8.9766000004601665E-2</v>
      </c>
      <c r="O46">
        <f t="shared" ca="1" si="4"/>
        <v>0.15253631810721949</v>
      </c>
      <c r="Q46" s="1">
        <f t="shared" si="5"/>
        <v>1776.2599999999984</v>
      </c>
    </row>
    <row r="47" spans="1:17">
      <c r="A47" s="31" t="s">
        <v>67</v>
      </c>
      <c r="B47" s="32" t="s">
        <v>36</v>
      </c>
      <c r="C47" s="31">
        <v>16819.727999999999</v>
      </c>
      <c r="E47">
        <f t="shared" si="0"/>
        <v>-17273.550839534109</v>
      </c>
      <c r="F47">
        <f t="shared" si="1"/>
        <v>-17273.5</v>
      </c>
      <c r="G47">
        <f t="shared" si="2"/>
        <v>-4.9699000002874527E-2</v>
      </c>
      <c r="H47">
        <f t="shared" si="3"/>
        <v>-4.9699000002874527E-2</v>
      </c>
      <c r="O47">
        <f t="shared" ca="1" si="4"/>
        <v>0.1522726782975749</v>
      </c>
      <c r="Q47" s="1">
        <f t="shared" si="5"/>
        <v>1801.2279999999992</v>
      </c>
    </row>
    <row r="48" spans="1:17">
      <c r="A48" s="31" t="s">
        <v>67</v>
      </c>
      <c r="B48" s="32" t="s">
        <v>36</v>
      </c>
      <c r="C48" s="31">
        <v>16911.576000000001</v>
      </c>
      <c r="E48">
        <f t="shared" si="0"/>
        <v>-17179.59503501554</v>
      </c>
      <c r="F48">
        <f t="shared" si="1"/>
        <v>-17179.5</v>
      </c>
      <c r="G48">
        <f t="shared" si="2"/>
        <v>-9.2903000000660541E-2</v>
      </c>
      <c r="H48">
        <f t="shared" si="3"/>
        <v>-9.2903000000660541E-2</v>
      </c>
      <c r="O48">
        <f t="shared" ca="1" si="4"/>
        <v>0.15130082958751251</v>
      </c>
      <c r="Q48" s="1">
        <f t="shared" si="5"/>
        <v>1893.0760000000009</v>
      </c>
    </row>
    <row r="49" spans="1:17">
      <c r="A49" s="31" t="s">
        <v>67</v>
      </c>
      <c r="B49" s="32" t="s">
        <v>29</v>
      </c>
      <c r="C49" s="31">
        <v>17098.875</v>
      </c>
      <c r="E49">
        <f t="shared" si="0"/>
        <v>-16987.997741328978</v>
      </c>
      <c r="F49">
        <f t="shared" si="1"/>
        <v>-16988</v>
      </c>
      <c r="G49">
        <f t="shared" si="2"/>
        <v>2.2079999980633147E-3</v>
      </c>
      <c r="H49">
        <f t="shared" si="3"/>
        <v>2.2079999980633147E-3</v>
      </c>
      <c r="O49">
        <f t="shared" ca="1" si="4"/>
        <v>0.14932094631116205</v>
      </c>
      <c r="Q49" s="1">
        <f t="shared" si="5"/>
        <v>2080.375</v>
      </c>
    </row>
    <row r="50" spans="1:17">
      <c r="A50" s="31" t="s">
        <v>67</v>
      </c>
      <c r="B50" s="32" t="s">
        <v>36</v>
      </c>
      <c r="C50" s="31">
        <v>17116.868999999999</v>
      </c>
      <c r="E50">
        <f t="shared" si="0"/>
        <v>-16969.590800007369</v>
      </c>
      <c r="F50">
        <f t="shared" si="1"/>
        <v>-16969.5</v>
      </c>
      <c r="G50">
        <f t="shared" si="2"/>
        <v>-8.8763000003382331E-2</v>
      </c>
      <c r="H50">
        <f t="shared" si="3"/>
        <v>-8.8763000003382331E-2</v>
      </c>
      <c r="O50">
        <f t="shared" ca="1" si="4"/>
        <v>0.14912967821396891</v>
      </c>
      <c r="Q50" s="1">
        <f t="shared" si="5"/>
        <v>2098.3689999999988</v>
      </c>
    </row>
    <row r="51" spans="1:17">
      <c r="A51" s="31" t="s">
        <v>67</v>
      </c>
      <c r="B51" s="32" t="s">
        <v>36</v>
      </c>
      <c r="C51" s="31">
        <v>17123.805</v>
      </c>
      <c r="E51">
        <f t="shared" si="0"/>
        <v>-16962.495626893735</v>
      </c>
      <c r="F51">
        <f t="shared" si="1"/>
        <v>-16962.5</v>
      </c>
      <c r="G51">
        <f t="shared" si="2"/>
        <v>4.2749999993247911E-3</v>
      </c>
      <c r="H51">
        <f t="shared" si="3"/>
        <v>4.2749999993247911E-3</v>
      </c>
      <c r="O51">
        <f t="shared" ca="1" si="4"/>
        <v>0.14905730650151747</v>
      </c>
      <c r="Q51" s="1">
        <f t="shared" si="5"/>
        <v>2105.3050000000003</v>
      </c>
    </row>
    <row r="52" spans="1:17">
      <c r="A52" s="31" t="s">
        <v>67</v>
      </c>
      <c r="B52" s="32" t="s">
        <v>29</v>
      </c>
      <c r="C52" s="31">
        <v>17140.895</v>
      </c>
      <c r="E52">
        <f t="shared" si="0"/>
        <v>-16945.013431318195</v>
      </c>
      <c r="F52">
        <f t="shared" si="1"/>
        <v>-16945</v>
      </c>
      <c r="G52">
        <f t="shared" si="2"/>
        <v>-1.3130000003002351E-2</v>
      </c>
      <c r="H52">
        <f t="shared" si="3"/>
        <v>-1.3130000003002351E-2</v>
      </c>
      <c r="O52">
        <f t="shared" ca="1" si="4"/>
        <v>0.14887637722038882</v>
      </c>
      <c r="Q52" s="1">
        <f t="shared" si="5"/>
        <v>2122.3950000000004</v>
      </c>
    </row>
    <row r="53" spans="1:17">
      <c r="A53" s="31" t="s">
        <v>67</v>
      </c>
      <c r="B53" s="32" t="s">
        <v>36</v>
      </c>
      <c r="C53" s="31">
        <v>17212.738000000001</v>
      </c>
      <c r="E53">
        <f t="shared" ref="E53:E84" si="6">+(C53-C$7)/C$8</f>
        <v>-16871.521718226697</v>
      </c>
      <c r="F53">
        <f t="shared" ref="F53:F84" si="7">ROUND(2*E53,0)/2</f>
        <v>-16871.5</v>
      </c>
      <c r="G53">
        <f t="shared" ref="G53:G84" si="8">+C53-(C$7+F53*C$8)</f>
        <v>-2.1231000002444489E-2</v>
      </c>
      <c r="H53">
        <f t="shared" ref="H53:H84" si="9">+G53</f>
        <v>-2.1231000002444489E-2</v>
      </c>
      <c r="O53">
        <f t="shared" ref="O53:O84" ca="1" si="10">+C$11+C$12*$F53</f>
        <v>0.14811647423964855</v>
      </c>
      <c r="Q53" s="1">
        <f t="shared" ref="Q53:Q84" si="11">+C53-15018.5</f>
        <v>2194.2380000000012</v>
      </c>
    </row>
    <row r="54" spans="1:17">
      <c r="A54" s="31" t="s">
        <v>67</v>
      </c>
      <c r="B54" s="32" t="s">
        <v>29</v>
      </c>
      <c r="C54" s="31">
        <v>17238.634999999998</v>
      </c>
      <c r="E54">
        <f t="shared" si="6"/>
        <v>-16845.030412268843</v>
      </c>
      <c r="F54">
        <f t="shared" si="7"/>
        <v>-16845</v>
      </c>
      <c r="G54">
        <f t="shared" si="8"/>
        <v>-2.9730000002018642E-2</v>
      </c>
      <c r="H54">
        <f t="shared" si="9"/>
        <v>-2.9730000002018642E-2</v>
      </c>
      <c r="O54">
        <f t="shared" ca="1" si="10"/>
        <v>0.14784249561393947</v>
      </c>
      <c r="Q54" s="1">
        <f t="shared" si="11"/>
        <v>2220.1349999999984</v>
      </c>
    </row>
    <row r="55" spans="1:17">
      <c r="A55" s="31" t="s">
        <v>67</v>
      </c>
      <c r="B55" s="32" t="s">
        <v>36</v>
      </c>
      <c r="C55" s="31">
        <v>17259.593000000001</v>
      </c>
      <c r="E55">
        <f t="shared" si="6"/>
        <v>-16823.591450602824</v>
      </c>
      <c r="F55">
        <f t="shared" si="7"/>
        <v>-16823.5</v>
      </c>
      <c r="G55">
        <f t="shared" si="8"/>
        <v>-8.9399000000412343E-2</v>
      </c>
      <c r="H55">
        <f t="shared" si="9"/>
        <v>-8.9399000000412343E-2</v>
      </c>
      <c r="O55">
        <f t="shared" ca="1" si="10"/>
        <v>0.14762021106855289</v>
      </c>
      <c r="Q55" s="1">
        <f t="shared" si="11"/>
        <v>2241.0930000000008</v>
      </c>
    </row>
    <row r="56" spans="1:17">
      <c r="A56" s="31" t="s">
        <v>67</v>
      </c>
      <c r="B56" s="32" t="s">
        <v>29</v>
      </c>
      <c r="C56" s="31">
        <v>17491.87</v>
      </c>
      <c r="E56">
        <f t="shared" si="6"/>
        <v>-16585.983964254079</v>
      </c>
      <c r="F56">
        <f t="shared" si="7"/>
        <v>-16586</v>
      </c>
      <c r="G56">
        <f t="shared" si="8"/>
        <v>1.567599999907543E-2</v>
      </c>
      <c r="H56">
        <f t="shared" si="9"/>
        <v>1.567599999907543E-2</v>
      </c>
      <c r="O56">
        <f t="shared" ca="1" si="10"/>
        <v>0.1451647422532357</v>
      </c>
      <c r="Q56" s="1">
        <f t="shared" si="11"/>
        <v>2473.369999999999</v>
      </c>
    </row>
    <row r="57" spans="1:17">
      <c r="A57" s="31" t="s">
        <v>67</v>
      </c>
      <c r="B57" s="32" t="s">
        <v>36</v>
      </c>
      <c r="C57" s="31">
        <v>17908.694</v>
      </c>
      <c r="E57">
        <f t="shared" si="6"/>
        <v>-16159.594339410334</v>
      </c>
      <c r="F57">
        <f t="shared" si="7"/>
        <v>-16159.5</v>
      </c>
      <c r="G57">
        <f t="shared" si="8"/>
        <v>-9.222300000328687E-2</v>
      </c>
      <c r="H57">
        <f t="shared" si="9"/>
        <v>-9.222300000328687E-2</v>
      </c>
      <c r="O57">
        <f t="shared" ca="1" si="10"/>
        <v>0.14075523720172928</v>
      </c>
      <c r="Q57" s="1">
        <f t="shared" si="11"/>
        <v>2890.1939999999995</v>
      </c>
    </row>
    <row r="58" spans="1:17">
      <c r="A58" s="31" t="s">
        <v>67</v>
      </c>
      <c r="B58" s="32" t="s">
        <v>29</v>
      </c>
      <c r="C58" s="31">
        <v>17979.593000000001</v>
      </c>
      <c r="E58">
        <f t="shared" si="6"/>
        <v>-16087.068290018271</v>
      </c>
      <c r="F58">
        <f t="shared" si="7"/>
        <v>-16087</v>
      </c>
      <c r="G58">
        <f t="shared" si="8"/>
        <v>-6.6758000000845641E-2</v>
      </c>
      <c r="H58">
        <f t="shared" si="9"/>
        <v>-6.6758000000845641E-2</v>
      </c>
      <c r="O58">
        <f t="shared" ca="1" si="10"/>
        <v>0.1400056730370535</v>
      </c>
      <c r="Q58" s="1">
        <f t="shared" si="11"/>
        <v>2961.0930000000008</v>
      </c>
    </row>
    <row r="59" spans="1:17">
      <c r="A59" s="31" t="s">
        <v>67</v>
      </c>
      <c r="B59" s="32" t="s">
        <v>29</v>
      </c>
      <c r="C59" s="31">
        <v>17980.593000000001</v>
      </c>
      <c r="E59">
        <f t="shared" si="6"/>
        <v>-16086.045341184126</v>
      </c>
      <c r="F59">
        <f t="shared" si="7"/>
        <v>-16086</v>
      </c>
      <c r="G59">
        <f t="shared" si="8"/>
        <v>-4.4324000002234243E-2</v>
      </c>
      <c r="H59">
        <f t="shared" si="9"/>
        <v>-4.4324000002234243E-2</v>
      </c>
      <c r="O59">
        <f t="shared" ca="1" si="10"/>
        <v>0.139995334220989</v>
      </c>
      <c r="Q59" s="1">
        <f t="shared" si="11"/>
        <v>2962.0930000000008</v>
      </c>
    </row>
    <row r="60" spans="1:17">
      <c r="A60" s="31" t="s">
        <v>67</v>
      </c>
      <c r="B60" s="32" t="s">
        <v>36</v>
      </c>
      <c r="C60" s="31">
        <v>18004.545999999998</v>
      </c>
      <c r="E60">
        <f t="shared" si="6"/>
        <v>-16061.542647759848</v>
      </c>
      <c r="F60">
        <f t="shared" si="7"/>
        <v>-16061.5</v>
      </c>
      <c r="G60">
        <f t="shared" si="8"/>
        <v>-4.1691000002174405E-2</v>
      </c>
      <c r="H60">
        <f t="shared" si="9"/>
        <v>-4.1691000002174405E-2</v>
      </c>
      <c r="O60">
        <f t="shared" ca="1" si="10"/>
        <v>0.13974203322740894</v>
      </c>
      <c r="Q60" s="1">
        <f t="shared" si="11"/>
        <v>2986.0459999999985</v>
      </c>
    </row>
    <row r="61" spans="1:17">
      <c r="A61" s="31" t="s">
        <v>67</v>
      </c>
      <c r="B61" s="32" t="s">
        <v>29</v>
      </c>
      <c r="C61" s="31">
        <v>18025.538</v>
      </c>
      <c r="E61">
        <f t="shared" si="6"/>
        <v>-16040.06890583347</v>
      </c>
      <c r="F61">
        <f t="shared" si="7"/>
        <v>-16040</v>
      </c>
      <c r="G61">
        <f t="shared" si="8"/>
        <v>-6.7360000000917353E-2</v>
      </c>
      <c r="H61">
        <f t="shared" si="9"/>
        <v>-6.7360000000917353E-2</v>
      </c>
      <c r="O61">
        <f t="shared" ca="1" si="10"/>
        <v>0.13951974868202233</v>
      </c>
      <c r="Q61" s="1">
        <f t="shared" si="11"/>
        <v>3007.0380000000005</v>
      </c>
    </row>
    <row r="62" spans="1:17">
      <c r="A62" s="31" t="s">
        <v>67</v>
      </c>
      <c r="B62" s="32" t="s">
        <v>36</v>
      </c>
      <c r="C62" s="31">
        <v>18207.883999999998</v>
      </c>
      <c r="E62">
        <f t="shared" si="6"/>
        <v>-15853.538277722429</v>
      </c>
      <c r="F62">
        <f t="shared" si="7"/>
        <v>-15853.5</v>
      </c>
      <c r="G62">
        <f t="shared" si="8"/>
        <v>-3.7419000003865222E-2</v>
      </c>
      <c r="H62">
        <f t="shared" si="9"/>
        <v>-3.7419000003865222E-2</v>
      </c>
      <c r="O62">
        <f t="shared" ca="1" si="10"/>
        <v>0.1375915594859943</v>
      </c>
      <c r="Q62" s="1">
        <f t="shared" si="11"/>
        <v>3189.3839999999982</v>
      </c>
    </row>
    <row r="63" spans="1:17">
      <c r="A63" s="31" t="s">
        <v>67</v>
      </c>
      <c r="B63" s="32" t="s">
        <v>36</v>
      </c>
      <c r="C63" s="31">
        <v>18299.726999999999</v>
      </c>
      <c r="E63">
        <f t="shared" si="6"/>
        <v>-15759.58758794803</v>
      </c>
      <c r="F63">
        <f t="shared" si="7"/>
        <v>-15759.5</v>
      </c>
      <c r="G63">
        <f t="shared" si="8"/>
        <v>-8.5623000002669869E-2</v>
      </c>
      <c r="H63">
        <f t="shared" si="9"/>
        <v>-8.5623000002669869E-2</v>
      </c>
      <c r="O63">
        <f t="shared" ca="1" si="10"/>
        <v>0.13661971077593194</v>
      </c>
      <c r="Q63" s="1">
        <f t="shared" si="11"/>
        <v>3281.226999999999</v>
      </c>
    </row>
    <row r="64" spans="1:17">
      <c r="A64" s="31" t="s">
        <v>67</v>
      </c>
      <c r="B64" s="32" t="s">
        <v>29</v>
      </c>
      <c r="C64" s="31">
        <v>18378.532999999999</v>
      </c>
      <c r="E64">
        <f t="shared" si="6"/>
        <v>-15678.973082124381</v>
      </c>
      <c r="F64">
        <f t="shared" si="7"/>
        <v>-15679</v>
      </c>
      <c r="G64">
        <f t="shared" si="8"/>
        <v>2.6313999998819781E-2</v>
      </c>
      <c r="H64">
        <f t="shared" si="9"/>
        <v>2.6313999998819781E-2</v>
      </c>
      <c r="O64">
        <f t="shared" ca="1" si="10"/>
        <v>0.13578743608274021</v>
      </c>
      <c r="Q64" s="1">
        <f t="shared" si="11"/>
        <v>3360.0329999999994</v>
      </c>
    </row>
    <row r="65" spans="1:17">
      <c r="A65" s="31" t="s">
        <v>67</v>
      </c>
      <c r="B65" s="32" t="s">
        <v>36</v>
      </c>
      <c r="C65" s="31">
        <v>18395.521000000001</v>
      </c>
      <c r="E65">
        <f t="shared" si="6"/>
        <v>-15661.595227329921</v>
      </c>
      <c r="F65">
        <f t="shared" si="7"/>
        <v>-15661.5</v>
      </c>
      <c r="G65">
        <f t="shared" si="8"/>
        <v>-9.3091000002459623E-2</v>
      </c>
      <c r="H65">
        <f t="shared" si="9"/>
        <v>-9.3091000002459623E-2</v>
      </c>
      <c r="O65">
        <f t="shared" ca="1" si="10"/>
        <v>0.13560650680161157</v>
      </c>
      <c r="Q65" s="1">
        <f t="shared" si="11"/>
        <v>3377.0210000000006</v>
      </c>
    </row>
    <row r="66" spans="1:17">
      <c r="A66" s="31" t="s">
        <v>67</v>
      </c>
      <c r="B66" s="32" t="s">
        <v>36</v>
      </c>
      <c r="C66" s="31">
        <v>18598.851999999999</v>
      </c>
      <c r="E66">
        <f t="shared" si="6"/>
        <v>-15453.598017934342</v>
      </c>
      <c r="F66">
        <f t="shared" si="7"/>
        <v>-15453.5</v>
      </c>
      <c r="G66">
        <f t="shared" si="8"/>
        <v>-9.5819000001938548E-2</v>
      </c>
      <c r="H66">
        <f t="shared" si="9"/>
        <v>-9.5819000001938548E-2</v>
      </c>
      <c r="O66">
        <f t="shared" ca="1" si="10"/>
        <v>0.13345603306019696</v>
      </c>
      <c r="Q66" s="1">
        <f t="shared" si="11"/>
        <v>3580.351999999999</v>
      </c>
    </row>
    <row r="67" spans="1:17">
      <c r="A67" s="31" t="s">
        <v>67</v>
      </c>
      <c r="B67" s="32" t="s">
        <v>36</v>
      </c>
      <c r="C67" s="31">
        <v>18605.792000000001</v>
      </c>
      <c r="E67">
        <f t="shared" si="6"/>
        <v>-15446.498753025373</v>
      </c>
      <c r="F67">
        <f t="shared" si="7"/>
        <v>-15446.5</v>
      </c>
      <c r="G67">
        <f t="shared" si="8"/>
        <v>1.2189999979455024E-3</v>
      </c>
      <c r="H67">
        <f t="shared" si="9"/>
        <v>1.2189999979455024E-3</v>
      </c>
      <c r="O67">
        <f t="shared" ca="1" si="10"/>
        <v>0.13338366134774551</v>
      </c>
      <c r="Q67" s="1">
        <f t="shared" si="11"/>
        <v>3587.2920000000013</v>
      </c>
    </row>
    <row r="68" spans="1:17">
      <c r="A68" s="31" t="s">
        <v>67</v>
      </c>
      <c r="B68" s="32" t="s">
        <v>29</v>
      </c>
      <c r="C68" s="31">
        <v>18717.718000000001</v>
      </c>
      <c r="E68">
        <f t="shared" si="6"/>
        <v>-15332.004181814835</v>
      </c>
      <c r="F68">
        <f t="shared" si="7"/>
        <v>-15332</v>
      </c>
      <c r="G68">
        <f t="shared" si="8"/>
        <v>-4.0880000015022233E-3</v>
      </c>
      <c r="H68">
        <f t="shared" si="9"/>
        <v>-4.0880000015022233E-3</v>
      </c>
      <c r="O68">
        <f t="shared" ca="1" si="10"/>
        <v>0.13219986690836102</v>
      </c>
      <c r="Q68" s="1">
        <f t="shared" si="11"/>
        <v>3699.2180000000008</v>
      </c>
    </row>
    <row r="69" spans="1:17">
      <c r="A69" s="31" t="s">
        <v>67</v>
      </c>
      <c r="B69" s="32" t="s">
        <v>29</v>
      </c>
      <c r="C69" s="31">
        <v>18973.864000000001</v>
      </c>
      <c r="E69">
        <f t="shared" si="6"/>
        <v>-15069.979929743875</v>
      </c>
      <c r="F69">
        <f t="shared" si="7"/>
        <v>-15070</v>
      </c>
      <c r="G69">
        <f t="shared" si="8"/>
        <v>1.9619999999122228E-2</v>
      </c>
      <c r="H69">
        <f t="shared" si="9"/>
        <v>1.9619999999122228E-2</v>
      </c>
      <c r="O69">
        <f t="shared" ca="1" si="10"/>
        <v>0.12949109709946374</v>
      </c>
      <c r="Q69" s="1">
        <f t="shared" si="11"/>
        <v>3955.3640000000014</v>
      </c>
    </row>
    <row r="70" spans="1:17">
      <c r="A70" s="31" t="s">
        <v>67</v>
      </c>
      <c r="B70" s="32" t="s">
        <v>36</v>
      </c>
      <c r="C70" s="31">
        <v>19390.786</v>
      </c>
      <c r="E70">
        <f t="shared" si="6"/>
        <v>-14643.490055914386</v>
      </c>
      <c r="F70">
        <f t="shared" si="7"/>
        <v>-14643.5</v>
      </c>
      <c r="G70">
        <f t="shared" si="8"/>
        <v>9.7209999985352624E-3</v>
      </c>
      <c r="H70">
        <f t="shared" si="9"/>
        <v>9.7209999985352624E-3</v>
      </c>
      <c r="O70">
        <f t="shared" ca="1" si="10"/>
        <v>0.12508159204795732</v>
      </c>
      <c r="Q70" s="1">
        <f t="shared" si="11"/>
        <v>4372.2860000000001</v>
      </c>
    </row>
    <row r="71" spans="1:17">
      <c r="A71" s="31" t="s">
        <v>67</v>
      </c>
      <c r="B71" s="32" t="s">
        <v>36</v>
      </c>
      <c r="C71" s="31">
        <v>19692.898000000001</v>
      </c>
      <c r="E71">
        <f t="shared" si="6"/>
        <v>-14334.444937733106</v>
      </c>
      <c r="F71">
        <f t="shared" si="7"/>
        <v>-14334.5</v>
      </c>
      <c r="G71">
        <f t="shared" si="8"/>
        <v>5.3826999999728287E-2</v>
      </c>
      <c r="H71">
        <f t="shared" si="9"/>
        <v>5.3826999999728287E-2</v>
      </c>
      <c r="O71">
        <f t="shared" ca="1" si="10"/>
        <v>0.12188689788402887</v>
      </c>
      <c r="Q71" s="1">
        <f t="shared" si="11"/>
        <v>4674.398000000001</v>
      </c>
    </row>
    <row r="72" spans="1:17">
      <c r="A72" s="31" t="s">
        <v>67</v>
      </c>
      <c r="B72" s="32" t="s">
        <v>36</v>
      </c>
      <c r="C72" s="31">
        <v>19737.784</v>
      </c>
      <c r="E72">
        <f t="shared" si="6"/>
        <v>-14288.528856363666</v>
      </c>
      <c r="F72">
        <f t="shared" si="7"/>
        <v>-14288.5</v>
      </c>
      <c r="G72">
        <f t="shared" si="8"/>
        <v>-2.8209000003698748E-2</v>
      </c>
      <c r="H72">
        <f t="shared" si="9"/>
        <v>-2.8209000003698748E-2</v>
      </c>
      <c r="O72">
        <f t="shared" ca="1" si="10"/>
        <v>0.12141131234506217</v>
      </c>
      <c r="Q72" s="1">
        <f t="shared" si="11"/>
        <v>4719.2839999999997</v>
      </c>
    </row>
    <row r="73" spans="1:17">
      <c r="A73" s="31" t="s">
        <v>67</v>
      </c>
      <c r="B73" s="32" t="s">
        <v>29</v>
      </c>
      <c r="C73" s="31">
        <v>20155.635999999999</v>
      </c>
      <c r="E73">
        <f t="shared" si="6"/>
        <v>-13861.08764011842</v>
      </c>
      <c r="F73">
        <f t="shared" si="7"/>
        <v>-13861</v>
      </c>
      <c r="G73">
        <f t="shared" si="8"/>
        <v>-8.5674000001745299E-2</v>
      </c>
      <c r="H73">
        <f t="shared" si="9"/>
        <v>-8.5674000001745299E-2</v>
      </c>
      <c r="O73">
        <f t="shared" ca="1" si="10"/>
        <v>0.11699146847749126</v>
      </c>
      <c r="Q73" s="1">
        <f t="shared" si="11"/>
        <v>5137.1359999999986</v>
      </c>
    </row>
    <row r="74" spans="1:17">
      <c r="A74" s="31" t="s">
        <v>67</v>
      </c>
      <c r="B74" s="32" t="s">
        <v>29</v>
      </c>
      <c r="C74" s="31">
        <v>20161.612000000001</v>
      </c>
      <c r="E74">
        <f t="shared" si="6"/>
        <v>-13854.974497885565</v>
      </c>
      <c r="F74">
        <f t="shared" si="7"/>
        <v>-13855</v>
      </c>
      <c r="G74">
        <f t="shared" si="8"/>
        <v>2.4929999999585561E-2</v>
      </c>
      <c r="H74">
        <f t="shared" si="9"/>
        <v>2.4929999999585561E-2</v>
      </c>
      <c r="O74">
        <f t="shared" ca="1" si="10"/>
        <v>0.1169294355811043</v>
      </c>
      <c r="Q74" s="1">
        <f t="shared" si="11"/>
        <v>5143.112000000001</v>
      </c>
    </row>
    <row r="75" spans="1:17">
      <c r="A75" s="31" t="s">
        <v>67</v>
      </c>
      <c r="B75" s="32" t="s">
        <v>29</v>
      </c>
      <c r="C75" s="31">
        <v>20205.541000000001</v>
      </c>
      <c r="E75">
        <f t="shared" si="6"/>
        <v>-13810.037378550402</v>
      </c>
      <c r="F75">
        <f t="shared" si="7"/>
        <v>-13810</v>
      </c>
      <c r="G75">
        <f t="shared" si="8"/>
        <v>-3.6540000000968575E-2</v>
      </c>
      <c r="H75">
        <f t="shared" si="9"/>
        <v>-3.6540000000968575E-2</v>
      </c>
      <c r="O75">
        <f t="shared" ca="1" si="10"/>
        <v>0.11646418885820209</v>
      </c>
      <c r="Q75" s="1">
        <f t="shared" si="11"/>
        <v>5187.0410000000011</v>
      </c>
    </row>
    <row r="76" spans="1:17">
      <c r="A76" s="31" t="s">
        <v>67</v>
      </c>
      <c r="B76" s="32" t="s">
        <v>29</v>
      </c>
      <c r="C76" s="31">
        <v>20457.791000000001</v>
      </c>
      <c r="E76">
        <f t="shared" si="6"/>
        <v>-13551.998535137271</v>
      </c>
      <c r="F76">
        <f t="shared" si="7"/>
        <v>-13552</v>
      </c>
      <c r="G76">
        <f t="shared" si="8"/>
        <v>1.4320000009320211E-3</v>
      </c>
      <c r="H76">
        <f t="shared" si="9"/>
        <v>1.4320000009320211E-3</v>
      </c>
      <c r="O76">
        <f t="shared" ca="1" si="10"/>
        <v>0.1137967743135628</v>
      </c>
      <c r="Q76" s="1">
        <f t="shared" si="11"/>
        <v>5439.2910000000011</v>
      </c>
    </row>
    <row r="77" spans="1:17">
      <c r="A77" s="31" t="s">
        <v>67</v>
      </c>
      <c r="B77" s="32" t="s">
        <v>29</v>
      </c>
      <c r="C77" s="31">
        <v>20460.789000000001</v>
      </c>
      <c r="E77">
        <f t="shared" si="6"/>
        <v>-13548.931734532503</v>
      </c>
      <c r="F77">
        <f t="shared" si="7"/>
        <v>-13549</v>
      </c>
      <c r="G77">
        <f t="shared" si="8"/>
        <v>6.6733999996358762E-2</v>
      </c>
      <c r="H77">
        <f t="shared" si="9"/>
        <v>6.6733999996358762E-2</v>
      </c>
      <c r="O77">
        <f t="shared" ca="1" si="10"/>
        <v>0.11376575786536933</v>
      </c>
      <c r="Q77" s="1">
        <f t="shared" si="11"/>
        <v>5442.2890000000007</v>
      </c>
    </row>
    <row r="78" spans="1:17">
      <c r="A78" s="31" t="s">
        <v>67</v>
      </c>
      <c r="B78" s="32" t="s">
        <v>29</v>
      </c>
      <c r="C78" s="31">
        <v>20547.591</v>
      </c>
      <c r="E78">
        <f t="shared" si="6"/>
        <v>-13460.137729831031</v>
      </c>
      <c r="F78">
        <f t="shared" si="7"/>
        <v>-13460</v>
      </c>
      <c r="G78">
        <f t="shared" si="8"/>
        <v>-0.13464000000385568</v>
      </c>
      <c r="H78">
        <f t="shared" si="9"/>
        <v>-0.13464000000385568</v>
      </c>
      <c r="O78">
        <f t="shared" ca="1" si="10"/>
        <v>0.11284560323562942</v>
      </c>
      <c r="Q78" s="1">
        <f t="shared" si="11"/>
        <v>5529.0910000000003</v>
      </c>
    </row>
    <row r="79" spans="1:17">
      <c r="A79" s="31" t="s">
        <v>67</v>
      </c>
      <c r="B79" s="32" t="s">
        <v>29</v>
      </c>
      <c r="C79" s="31">
        <v>20600.535</v>
      </c>
      <c r="E79">
        <f t="shared" si="6"/>
        <v>-13405.978726756048</v>
      </c>
      <c r="F79">
        <f t="shared" si="7"/>
        <v>-13406</v>
      </c>
      <c r="G79">
        <f t="shared" si="8"/>
        <v>2.0795999997062609E-2</v>
      </c>
      <c r="H79">
        <f t="shared" si="9"/>
        <v>2.0795999997062609E-2</v>
      </c>
      <c r="O79">
        <f t="shared" ca="1" si="10"/>
        <v>0.11228730716814678</v>
      </c>
      <c r="Q79" s="1">
        <f t="shared" si="11"/>
        <v>5582.0349999999999</v>
      </c>
    </row>
    <row r="80" spans="1:17">
      <c r="A80" s="31" t="s">
        <v>67</v>
      </c>
      <c r="B80" s="32" t="s">
        <v>29</v>
      </c>
      <c r="C80" s="31">
        <v>20897.589</v>
      </c>
      <c r="E80">
        <f t="shared" si="6"/>
        <v>-13102.107683777875</v>
      </c>
      <c r="F80">
        <f t="shared" si="7"/>
        <v>-13102</v>
      </c>
      <c r="G80">
        <f t="shared" si="8"/>
        <v>-0.10526800000297953</v>
      </c>
      <c r="H80">
        <f t="shared" si="9"/>
        <v>-0.10526800000297953</v>
      </c>
      <c r="O80">
        <f t="shared" ca="1" si="10"/>
        <v>0.10914430708454079</v>
      </c>
      <c r="Q80" s="1">
        <f t="shared" si="11"/>
        <v>5879.0889999999999</v>
      </c>
    </row>
    <row r="81" spans="1:17">
      <c r="A81" s="31" t="s">
        <v>67</v>
      </c>
      <c r="B81" s="32" t="s">
        <v>36</v>
      </c>
      <c r="C81" s="31">
        <v>21270.605</v>
      </c>
      <c r="E81">
        <f t="shared" si="6"/>
        <v>-12720.531401460365</v>
      </c>
      <c r="F81">
        <f t="shared" si="7"/>
        <v>-12720.5</v>
      </c>
      <c r="G81">
        <f t="shared" si="8"/>
        <v>-3.0697000001964625E-2</v>
      </c>
      <c r="H81">
        <f t="shared" si="9"/>
        <v>-3.0697000001964625E-2</v>
      </c>
      <c r="O81">
        <f t="shared" ca="1" si="10"/>
        <v>0.10520004875593655</v>
      </c>
      <c r="Q81" s="1">
        <f t="shared" si="11"/>
        <v>6252.1049999999996</v>
      </c>
    </row>
    <row r="82" spans="1:17">
      <c r="A82" s="31" t="s">
        <v>67</v>
      </c>
      <c r="B82" s="32" t="s">
        <v>36</v>
      </c>
      <c r="C82" s="31">
        <v>21715.493999999999</v>
      </c>
      <c r="E82">
        <f t="shared" si="6"/>
        <v>-12265.432717586335</v>
      </c>
      <c r="F82">
        <f t="shared" si="7"/>
        <v>-12265.5</v>
      </c>
      <c r="G82">
        <f t="shared" si="8"/>
        <v>6.5772999994806014E-2</v>
      </c>
      <c r="H82">
        <f t="shared" si="9"/>
        <v>6.5772999994806014E-2</v>
      </c>
      <c r="O82">
        <f t="shared" ca="1" si="10"/>
        <v>0.10049588744659207</v>
      </c>
      <c r="Q82" s="1">
        <f t="shared" si="11"/>
        <v>6696.9939999999988</v>
      </c>
    </row>
    <row r="83" spans="1:17">
      <c r="A83" s="31" t="s">
        <v>67</v>
      </c>
      <c r="B83" s="32" t="s">
        <v>36</v>
      </c>
      <c r="C83" s="31">
        <v>22017.563999999998</v>
      </c>
      <c r="E83">
        <f t="shared" si="6"/>
        <v>-11956.430563256092</v>
      </c>
      <c r="F83">
        <f t="shared" si="7"/>
        <v>-11956.5</v>
      </c>
      <c r="G83">
        <f t="shared" si="8"/>
        <v>6.787899999471847E-2</v>
      </c>
      <c r="H83">
        <f t="shared" si="9"/>
        <v>6.787899999471847E-2</v>
      </c>
      <c r="O83">
        <f t="shared" ca="1" si="10"/>
        <v>9.7301193282663623E-2</v>
      </c>
      <c r="Q83" s="1">
        <f t="shared" si="11"/>
        <v>6999.0639999999985</v>
      </c>
    </row>
    <row r="84" spans="1:17">
      <c r="A84" s="31" t="s">
        <v>67</v>
      </c>
      <c r="B84" s="32" t="s">
        <v>29</v>
      </c>
      <c r="C84" s="31">
        <v>22081.477999999999</v>
      </c>
      <c r="E84">
        <f t="shared" si="6"/>
        <v>-11891.049811470533</v>
      </c>
      <c r="F84">
        <f t="shared" si="7"/>
        <v>-11891</v>
      </c>
      <c r="G84">
        <f t="shared" si="8"/>
        <v>-4.8694000000978122E-2</v>
      </c>
      <c r="H84">
        <f t="shared" si="9"/>
        <v>-4.8694000000978122E-2</v>
      </c>
      <c r="O84">
        <f t="shared" ca="1" si="10"/>
        <v>9.6624000830439316E-2</v>
      </c>
      <c r="Q84" s="1">
        <f t="shared" si="11"/>
        <v>7062.9779999999992</v>
      </c>
    </row>
    <row r="85" spans="1:17">
      <c r="A85" s="31" t="s">
        <v>67</v>
      </c>
      <c r="B85" s="32" t="s">
        <v>36</v>
      </c>
      <c r="C85" s="31">
        <v>22307.79</v>
      </c>
      <c r="E85">
        <f t="shared" ref="E85:E116" si="12">+(C85-C$7)/C$8</f>
        <v>-11659.54421491746</v>
      </c>
      <c r="F85">
        <f t="shared" ref="F85:F116" si="13">ROUND(2*E85,0)/2</f>
        <v>-11659.5</v>
      </c>
      <c r="G85">
        <f t="shared" ref="G85:G116" si="14">+C85-(C$7+F85*C$8)</f>
        <v>-4.3223000000580214E-2</v>
      </c>
      <c r="H85">
        <f t="shared" ref="H85:H116" si="15">+G85</f>
        <v>-4.3223000000580214E-2</v>
      </c>
      <c r="O85">
        <f t="shared" ref="O85:O116" ca="1" si="16">+C$11+C$12*$F85</f>
        <v>9.4230564911509093E-2</v>
      </c>
      <c r="Q85" s="1">
        <f t="shared" ref="Q85:Q116" si="17">+C85-15018.5</f>
        <v>7289.2900000000009</v>
      </c>
    </row>
    <row r="86" spans="1:17">
      <c r="A86" s="31" t="s">
        <v>67</v>
      </c>
      <c r="B86" s="32" t="s">
        <v>36</v>
      </c>
      <c r="C86" s="31">
        <v>22366.563999999998</v>
      </c>
      <c r="E86">
        <f t="shared" si="12"/>
        <v>-11599.421420139412</v>
      </c>
      <c r="F86">
        <f t="shared" si="13"/>
        <v>-11599.5</v>
      </c>
      <c r="G86">
        <f t="shared" si="14"/>
        <v>7.6816999993752688E-2</v>
      </c>
      <c r="H86">
        <f t="shared" si="15"/>
        <v>7.6816999993752688E-2</v>
      </c>
      <c r="O86">
        <f t="shared" ca="1" si="16"/>
        <v>9.3610235947639495E-2</v>
      </c>
      <c r="Q86" s="1">
        <f t="shared" si="17"/>
        <v>7348.0639999999985</v>
      </c>
    </row>
    <row r="87" spans="1:17">
      <c r="A87" s="31" t="s">
        <v>67</v>
      </c>
      <c r="B87" s="32" t="s">
        <v>29</v>
      </c>
      <c r="C87" s="31">
        <v>22381.583999999999</v>
      </c>
      <c r="E87">
        <f t="shared" si="12"/>
        <v>-11584.05672865055</v>
      </c>
      <c r="F87">
        <f t="shared" si="13"/>
        <v>-11584</v>
      </c>
      <c r="G87">
        <f t="shared" si="14"/>
        <v>-5.5456000005506212E-2</v>
      </c>
      <c r="H87">
        <f t="shared" si="15"/>
        <v>-5.5456000005506212E-2</v>
      </c>
      <c r="O87">
        <f t="shared" ca="1" si="16"/>
        <v>9.3449984298639849E-2</v>
      </c>
      <c r="Q87" s="1">
        <f t="shared" si="17"/>
        <v>7363.0839999999989</v>
      </c>
    </row>
    <row r="88" spans="1:17">
      <c r="A88" s="31" t="s">
        <v>67</v>
      </c>
      <c r="B88" s="32" t="s">
        <v>29</v>
      </c>
      <c r="C88" s="31">
        <v>22687.691999999999</v>
      </c>
      <c r="E88">
        <f t="shared" si="12"/>
        <v>-11270.923906928027</v>
      </c>
      <c r="F88">
        <f t="shared" si="13"/>
        <v>-11271</v>
      </c>
      <c r="G88">
        <f t="shared" si="14"/>
        <v>7.4385999996593455E-2</v>
      </c>
      <c r="H88">
        <f t="shared" si="15"/>
        <v>7.4385999996593455E-2</v>
      </c>
      <c r="O88">
        <f t="shared" ca="1" si="16"/>
        <v>9.0213934870453413E-2</v>
      </c>
      <c r="Q88" s="1">
        <f t="shared" si="17"/>
        <v>7669.1919999999991</v>
      </c>
    </row>
    <row r="89" spans="1:17">
      <c r="A89" s="31" t="s">
        <v>67</v>
      </c>
      <c r="B89" s="32" t="s">
        <v>29</v>
      </c>
      <c r="C89" s="31">
        <v>22782.524000000001</v>
      </c>
      <c r="E89">
        <f t="shared" si="12"/>
        <v>-11173.915623088365</v>
      </c>
      <c r="F89">
        <f t="shared" si="13"/>
        <v>-11174</v>
      </c>
      <c r="G89">
        <f t="shared" si="14"/>
        <v>8.2483999998657964E-2</v>
      </c>
      <c r="H89">
        <f t="shared" si="15"/>
        <v>8.2483999998657964E-2</v>
      </c>
      <c r="O89">
        <f t="shared" ca="1" si="16"/>
        <v>8.9211069712197569E-2</v>
      </c>
      <c r="Q89" s="1">
        <f t="shared" si="17"/>
        <v>7764.0240000000013</v>
      </c>
    </row>
    <row r="90" spans="1:17">
      <c r="A90" s="31" t="s">
        <v>67</v>
      </c>
      <c r="B90" s="32" t="s">
        <v>29</v>
      </c>
      <c r="C90" s="31">
        <v>23030.791000000001</v>
      </c>
      <c r="E90">
        <f t="shared" si="12"/>
        <v>-10919.951184881636</v>
      </c>
      <c r="F90">
        <f t="shared" si="13"/>
        <v>-10920</v>
      </c>
      <c r="G90">
        <f t="shared" si="14"/>
        <v>4.7719999998662388E-2</v>
      </c>
      <c r="H90">
        <f t="shared" si="15"/>
        <v>4.7719999998662388E-2</v>
      </c>
      <c r="O90">
        <f t="shared" ca="1" si="16"/>
        <v>8.6585010431816239E-2</v>
      </c>
      <c r="Q90" s="1">
        <f t="shared" si="17"/>
        <v>8012.2910000000011</v>
      </c>
    </row>
    <row r="91" spans="1:17">
      <c r="A91" s="31" t="s">
        <v>67</v>
      </c>
      <c r="B91" s="32" t="s">
        <v>36</v>
      </c>
      <c r="C91" s="31">
        <v>23350.876</v>
      </c>
      <c r="E91">
        <f t="shared" si="12"/>
        <v>-10592.520607304266</v>
      </c>
      <c r="F91">
        <f t="shared" si="13"/>
        <v>-10592.5</v>
      </c>
      <c r="G91">
        <f t="shared" si="14"/>
        <v>-2.0145000002230518E-2</v>
      </c>
      <c r="H91">
        <f t="shared" si="15"/>
        <v>-2.0145000002230518E-2</v>
      </c>
      <c r="O91">
        <f t="shared" ca="1" si="16"/>
        <v>8.3199048170694664E-2</v>
      </c>
      <c r="Q91" s="1">
        <f t="shared" si="17"/>
        <v>8332.3760000000002</v>
      </c>
    </row>
    <row r="92" spans="1:17">
      <c r="A92" s="31" t="s">
        <v>67</v>
      </c>
      <c r="B92" s="32" t="s">
        <v>36</v>
      </c>
      <c r="C92" s="31">
        <v>23351.883999999998</v>
      </c>
      <c r="E92">
        <f t="shared" si="12"/>
        <v>-10591.48947487945</v>
      </c>
      <c r="F92">
        <f t="shared" si="13"/>
        <v>-10591.5</v>
      </c>
      <c r="G92">
        <f t="shared" si="14"/>
        <v>1.0288999998010695E-2</v>
      </c>
      <c r="H92">
        <f t="shared" si="15"/>
        <v>1.0288999998010695E-2</v>
      </c>
      <c r="O92">
        <f t="shared" ca="1" si="16"/>
        <v>8.3188709354630172E-2</v>
      </c>
      <c r="Q92" s="1">
        <f t="shared" si="17"/>
        <v>8333.3839999999982</v>
      </c>
    </row>
    <row r="93" spans="1:17">
      <c r="A93" s="31" t="s">
        <v>67</v>
      </c>
      <c r="B93" s="32" t="s">
        <v>36</v>
      </c>
      <c r="C93" s="31">
        <v>23356.766</v>
      </c>
      <c r="E93">
        <f t="shared" si="12"/>
        <v>-10586.495438671151</v>
      </c>
      <c r="F93">
        <f t="shared" si="13"/>
        <v>-10586.5</v>
      </c>
      <c r="G93">
        <f t="shared" si="14"/>
        <v>4.4589999997697305E-3</v>
      </c>
      <c r="H93">
        <f t="shared" si="15"/>
        <v>4.4589999997697305E-3</v>
      </c>
      <c r="O93">
        <f t="shared" ca="1" si="16"/>
        <v>8.313701527430771E-2</v>
      </c>
      <c r="Q93" s="1">
        <f t="shared" si="17"/>
        <v>8338.2659999999996</v>
      </c>
    </row>
    <row r="94" spans="1:17">
      <c r="A94" s="31" t="s">
        <v>67</v>
      </c>
      <c r="B94" s="32" t="s">
        <v>36</v>
      </c>
      <c r="C94" s="31">
        <v>23543.505000000001</v>
      </c>
      <c r="E94">
        <f t="shared" si="12"/>
        <v>-10395.470996331707</v>
      </c>
      <c r="F94">
        <f t="shared" si="13"/>
        <v>-10395.5</v>
      </c>
      <c r="G94">
        <f t="shared" si="14"/>
        <v>2.8352999997878214E-2</v>
      </c>
      <c r="H94">
        <f t="shared" si="15"/>
        <v>2.8352999997878214E-2</v>
      </c>
      <c r="O94">
        <f t="shared" ca="1" si="16"/>
        <v>8.116230140598947E-2</v>
      </c>
      <c r="Q94" s="1">
        <f t="shared" si="17"/>
        <v>8525.005000000001</v>
      </c>
    </row>
    <row r="95" spans="1:17">
      <c r="A95" s="31" t="s">
        <v>67</v>
      </c>
      <c r="B95" s="32" t="s">
        <v>29</v>
      </c>
      <c r="C95" s="31">
        <v>23677.841</v>
      </c>
      <c r="E95">
        <f t="shared" si="12"/>
        <v>-10258.052141747976</v>
      </c>
      <c r="F95">
        <f t="shared" si="13"/>
        <v>-10258</v>
      </c>
      <c r="G95">
        <f t="shared" si="14"/>
        <v>-5.0972000004549045E-2</v>
      </c>
      <c r="H95">
        <f t="shared" si="15"/>
        <v>-5.0972000004549045E-2</v>
      </c>
      <c r="O95">
        <f t="shared" ca="1" si="16"/>
        <v>7.9740714197121629E-2</v>
      </c>
      <c r="Q95" s="1">
        <f t="shared" si="17"/>
        <v>8659.3410000000003</v>
      </c>
    </row>
    <row r="96" spans="1:17">
      <c r="A96" s="31" t="s">
        <v>67</v>
      </c>
      <c r="B96" s="32" t="s">
        <v>36</v>
      </c>
      <c r="C96" s="31">
        <v>23700.848999999998</v>
      </c>
      <c r="E96">
        <f t="shared" si="12"/>
        <v>-10234.516134971966</v>
      </c>
      <c r="F96">
        <f t="shared" si="13"/>
        <v>-10234.5</v>
      </c>
      <c r="G96">
        <f t="shared" si="14"/>
        <v>-1.5773000002809567E-2</v>
      </c>
      <c r="H96">
        <f t="shared" si="15"/>
        <v>-1.5773000002809567E-2</v>
      </c>
      <c r="O96">
        <f t="shared" ca="1" si="16"/>
        <v>7.9497752019606044E-2</v>
      </c>
      <c r="Q96" s="1">
        <f t="shared" si="17"/>
        <v>8682.3489999999983</v>
      </c>
    </row>
    <row r="97" spans="1:17">
      <c r="A97" s="31" t="s">
        <v>67</v>
      </c>
      <c r="B97" s="32" t="s">
        <v>29</v>
      </c>
      <c r="C97" s="31">
        <v>23768.756000000001</v>
      </c>
      <c r="E97">
        <f t="shared" si="12"/>
        <v>-10165.050748491663</v>
      </c>
      <c r="F97">
        <f t="shared" si="13"/>
        <v>-10165</v>
      </c>
      <c r="G97">
        <f t="shared" si="14"/>
        <v>-4.9610000001848675E-2</v>
      </c>
      <c r="H97">
        <f t="shared" si="15"/>
        <v>-4.9610000001848675E-2</v>
      </c>
      <c r="O97">
        <f t="shared" ca="1" si="16"/>
        <v>7.8779204303123754E-2</v>
      </c>
      <c r="Q97" s="1">
        <f t="shared" si="17"/>
        <v>8750.2560000000012</v>
      </c>
    </row>
    <row r="98" spans="1:17">
      <c r="A98" s="31" t="s">
        <v>67</v>
      </c>
      <c r="B98" s="32" t="s">
        <v>29</v>
      </c>
      <c r="C98" s="31">
        <v>23771.706999999999</v>
      </c>
      <c r="E98">
        <f t="shared" si="12"/>
        <v>-10162.032026482104</v>
      </c>
      <c r="F98">
        <f t="shared" si="13"/>
        <v>-10162</v>
      </c>
      <c r="G98">
        <f t="shared" si="14"/>
        <v>-3.130800000144518E-2</v>
      </c>
      <c r="H98">
        <f t="shared" si="15"/>
        <v>-3.130800000144518E-2</v>
      </c>
      <c r="O98">
        <f t="shared" ca="1" si="16"/>
        <v>7.8748187854930263E-2</v>
      </c>
      <c r="Q98" s="1">
        <f t="shared" si="17"/>
        <v>8753.2069999999985</v>
      </c>
    </row>
    <row r="99" spans="1:17">
      <c r="A99" s="31" t="s">
        <v>67</v>
      </c>
      <c r="B99" s="32" t="s">
        <v>36</v>
      </c>
      <c r="C99" s="31">
        <v>23794.686000000002</v>
      </c>
      <c r="E99">
        <f t="shared" si="12"/>
        <v>-10138.525685222277</v>
      </c>
      <c r="F99">
        <f t="shared" si="13"/>
        <v>-10138.5</v>
      </c>
      <c r="G99">
        <f t="shared" si="14"/>
        <v>-2.5109000001975801E-2</v>
      </c>
      <c r="H99">
        <f t="shared" si="15"/>
        <v>-2.5109000001975801E-2</v>
      </c>
      <c r="O99">
        <f t="shared" ca="1" si="16"/>
        <v>7.8505225677414678E-2</v>
      </c>
      <c r="Q99" s="1">
        <f t="shared" si="17"/>
        <v>8776.1860000000015</v>
      </c>
    </row>
    <row r="100" spans="1:17">
      <c r="A100" s="31" t="s">
        <v>67</v>
      </c>
      <c r="B100" s="32" t="s">
        <v>36</v>
      </c>
      <c r="C100" s="31">
        <v>23796.716</v>
      </c>
      <c r="E100">
        <f t="shared" si="12"/>
        <v>-10136.449099088964</v>
      </c>
      <c r="F100">
        <f t="shared" si="13"/>
        <v>-10136.5</v>
      </c>
      <c r="G100">
        <f t="shared" si="14"/>
        <v>4.9758999997720821E-2</v>
      </c>
      <c r="H100">
        <f t="shared" si="15"/>
        <v>4.9758999997720821E-2</v>
      </c>
      <c r="O100">
        <f t="shared" ca="1" si="16"/>
        <v>7.8484548045285693E-2</v>
      </c>
      <c r="Q100" s="1">
        <f t="shared" si="17"/>
        <v>8778.2160000000003</v>
      </c>
    </row>
    <row r="101" spans="1:17">
      <c r="A101" s="31" t="s">
        <v>67</v>
      </c>
      <c r="B101" s="32" t="s">
        <v>29</v>
      </c>
      <c r="C101" s="31">
        <v>23818.628000000001</v>
      </c>
      <c r="E101">
        <f t="shared" si="12"/>
        <v>-10114.034244235174</v>
      </c>
      <c r="F101">
        <f t="shared" si="13"/>
        <v>-10114</v>
      </c>
      <c r="G101">
        <f t="shared" si="14"/>
        <v>-3.347600000051898E-2</v>
      </c>
      <c r="H101">
        <f t="shared" si="15"/>
        <v>-3.347600000051898E-2</v>
      </c>
      <c r="O101">
        <f t="shared" ca="1" si="16"/>
        <v>7.8251924683834587E-2</v>
      </c>
      <c r="Q101" s="1">
        <f t="shared" si="17"/>
        <v>8800.1280000000006</v>
      </c>
    </row>
    <row r="102" spans="1:17">
      <c r="A102" s="31" t="s">
        <v>67</v>
      </c>
      <c r="B102" s="32" t="s">
        <v>36</v>
      </c>
      <c r="C102" s="31">
        <v>24146.629000000001</v>
      </c>
      <c r="E102">
        <f t="shared" si="12"/>
        <v>-9778.5060036867089</v>
      </c>
      <c r="F102">
        <f t="shared" si="13"/>
        <v>-9778.5</v>
      </c>
      <c r="G102">
        <f t="shared" si="14"/>
        <v>-5.8690000005299225E-3</v>
      </c>
      <c r="H102">
        <f t="shared" si="15"/>
        <v>-5.8690000005299225E-3</v>
      </c>
      <c r="O102">
        <f t="shared" ca="1" si="16"/>
        <v>7.4783251894197059E-2</v>
      </c>
      <c r="Q102" s="1">
        <f t="shared" si="17"/>
        <v>9128.1290000000008</v>
      </c>
    </row>
    <row r="103" spans="1:17">
      <c r="A103" s="31" t="s">
        <v>67</v>
      </c>
      <c r="B103" s="32" t="s">
        <v>29</v>
      </c>
      <c r="C103" s="31">
        <v>24165.678</v>
      </c>
      <c r="E103">
        <f t="shared" si="12"/>
        <v>-9759.0198513450778</v>
      </c>
      <c r="F103">
        <f t="shared" si="13"/>
        <v>-9759</v>
      </c>
      <c r="G103">
        <f t="shared" si="14"/>
        <v>-1.9406000003073132E-2</v>
      </c>
      <c r="H103">
        <f t="shared" si="15"/>
        <v>-1.9406000003073132E-2</v>
      </c>
      <c r="O103">
        <f t="shared" ca="1" si="16"/>
        <v>7.4581644980939443E-2</v>
      </c>
      <c r="Q103" s="1">
        <f t="shared" si="17"/>
        <v>9147.1779999999999</v>
      </c>
    </row>
    <row r="104" spans="1:17">
      <c r="A104" s="31" t="s">
        <v>67</v>
      </c>
      <c r="B104" s="32" t="s">
        <v>36</v>
      </c>
      <c r="C104" s="31">
        <v>24196.623</v>
      </c>
      <c r="E104">
        <f t="shared" si="12"/>
        <v>-9727.3646996724547</v>
      </c>
      <c r="F104">
        <f t="shared" si="13"/>
        <v>-9727.5</v>
      </c>
      <c r="G104">
        <f t="shared" si="14"/>
        <v>0.13226499999655061</v>
      </c>
      <c r="H104">
        <f t="shared" si="15"/>
        <v>0.13226499999655061</v>
      </c>
      <c r="O104">
        <f t="shared" ca="1" si="16"/>
        <v>7.4255972274907892E-2</v>
      </c>
      <c r="Q104" s="1">
        <f t="shared" si="17"/>
        <v>9178.1229999999996</v>
      </c>
    </row>
    <row r="105" spans="1:17">
      <c r="A105" s="31" t="s">
        <v>67</v>
      </c>
      <c r="B105" s="32" t="s">
        <v>29</v>
      </c>
      <c r="C105" s="31">
        <v>24198.879000000001</v>
      </c>
      <c r="E105">
        <f t="shared" si="12"/>
        <v>-9725.0569271026216</v>
      </c>
      <c r="F105">
        <f t="shared" si="13"/>
        <v>-9725</v>
      </c>
      <c r="G105">
        <f t="shared" si="14"/>
        <v>-5.5650000002060551E-2</v>
      </c>
      <c r="H105">
        <f t="shared" si="15"/>
        <v>-5.5650000002060551E-2</v>
      </c>
      <c r="O105">
        <f t="shared" ca="1" si="16"/>
        <v>7.4230125234746661E-2</v>
      </c>
      <c r="Q105" s="1">
        <f t="shared" si="17"/>
        <v>9180.3790000000008</v>
      </c>
    </row>
    <row r="106" spans="1:17">
      <c r="A106" s="31" t="s">
        <v>67</v>
      </c>
      <c r="B106" s="32" t="s">
        <v>36</v>
      </c>
      <c r="C106" s="31">
        <v>24494.668000000001</v>
      </c>
      <c r="E106">
        <f t="shared" si="12"/>
        <v>-9422.4799143996424</v>
      </c>
      <c r="F106">
        <f t="shared" si="13"/>
        <v>-9422.5</v>
      </c>
      <c r="G106">
        <f t="shared" si="14"/>
        <v>1.9635000000562286E-2</v>
      </c>
      <c r="H106">
        <f t="shared" si="15"/>
        <v>1.9635000000562286E-2</v>
      </c>
      <c r="O106">
        <f t="shared" ca="1" si="16"/>
        <v>7.1102633375237423E-2</v>
      </c>
      <c r="Q106" s="1">
        <f t="shared" si="17"/>
        <v>9476.1680000000015</v>
      </c>
    </row>
    <row r="107" spans="1:17">
      <c r="A107" s="31" t="s">
        <v>67</v>
      </c>
      <c r="B107" s="32" t="s">
        <v>36</v>
      </c>
      <c r="C107" s="31">
        <v>24535.627</v>
      </c>
      <c r="E107">
        <f t="shared" si="12"/>
        <v>-9380.5809531018895</v>
      </c>
      <c r="F107">
        <f t="shared" si="13"/>
        <v>-9380.5</v>
      </c>
      <c r="G107">
        <f t="shared" si="14"/>
        <v>-7.9137000000628177E-2</v>
      </c>
      <c r="H107">
        <f t="shared" si="15"/>
        <v>-7.9137000000628177E-2</v>
      </c>
      <c r="O107">
        <f t="shared" ca="1" si="16"/>
        <v>7.0668403100528701E-2</v>
      </c>
      <c r="Q107" s="1">
        <f t="shared" si="17"/>
        <v>9517.1270000000004</v>
      </c>
    </row>
    <row r="108" spans="1:17">
      <c r="A108" s="31" t="s">
        <v>67</v>
      </c>
      <c r="B108" s="32" t="s">
        <v>29</v>
      </c>
      <c r="C108" s="31">
        <v>24563.544000000002</v>
      </c>
      <c r="E108">
        <f t="shared" si="12"/>
        <v>-9352.0232904990571</v>
      </c>
      <c r="F108">
        <f t="shared" si="13"/>
        <v>-9352</v>
      </c>
      <c r="G108">
        <f t="shared" si="14"/>
        <v>-2.2768000002542976E-2</v>
      </c>
      <c r="H108">
        <f t="shared" si="15"/>
        <v>-2.2768000002542976E-2</v>
      </c>
      <c r="O108">
        <f t="shared" ca="1" si="16"/>
        <v>7.037374684269064E-2</v>
      </c>
      <c r="Q108" s="1">
        <f t="shared" si="17"/>
        <v>9545.0440000000017</v>
      </c>
    </row>
    <row r="109" spans="1:17">
      <c r="A109" s="31" t="s">
        <v>67</v>
      </c>
      <c r="B109" s="32" t="s">
        <v>29</v>
      </c>
      <c r="C109" s="31">
        <v>24563.583999999999</v>
      </c>
      <c r="E109">
        <f t="shared" si="12"/>
        <v>-9351.9823725456936</v>
      </c>
      <c r="F109">
        <f t="shared" si="13"/>
        <v>-9352</v>
      </c>
      <c r="G109">
        <f t="shared" si="14"/>
        <v>1.723199999469216E-2</v>
      </c>
      <c r="H109">
        <f t="shared" si="15"/>
        <v>1.723199999469216E-2</v>
      </c>
      <c r="O109">
        <f t="shared" ca="1" si="16"/>
        <v>7.037374684269064E-2</v>
      </c>
      <c r="Q109" s="1">
        <f t="shared" si="17"/>
        <v>9545.0839999999989</v>
      </c>
    </row>
    <row r="110" spans="1:17">
      <c r="A110" s="31" t="s">
        <v>67</v>
      </c>
      <c r="B110" s="32" t="s">
        <v>29</v>
      </c>
      <c r="C110" s="31">
        <v>24563.627</v>
      </c>
      <c r="E110">
        <f t="shared" si="12"/>
        <v>-9351.9383857458233</v>
      </c>
      <c r="F110">
        <f t="shared" si="13"/>
        <v>-9352</v>
      </c>
      <c r="G110">
        <f t="shared" si="14"/>
        <v>6.0231999996176455E-2</v>
      </c>
      <c r="H110">
        <f t="shared" si="15"/>
        <v>6.0231999996176455E-2</v>
      </c>
      <c r="O110">
        <f t="shared" ca="1" si="16"/>
        <v>7.037374684269064E-2</v>
      </c>
      <c r="Q110" s="1">
        <f t="shared" si="17"/>
        <v>9545.1270000000004</v>
      </c>
    </row>
    <row r="111" spans="1:17">
      <c r="A111" s="31" t="s">
        <v>67</v>
      </c>
      <c r="B111" s="32" t="s">
        <v>29</v>
      </c>
      <c r="C111" s="31">
        <v>25159.895</v>
      </c>
      <c r="E111">
        <f t="shared" si="12"/>
        <v>-8741.9867303077262</v>
      </c>
      <c r="F111">
        <f t="shared" si="13"/>
        <v>-8742</v>
      </c>
      <c r="G111">
        <f t="shared" si="14"/>
        <v>1.2972000000445405E-2</v>
      </c>
      <c r="H111">
        <f t="shared" si="15"/>
        <v>1.2972000000445405E-2</v>
      </c>
      <c r="O111">
        <f t="shared" ca="1" si="16"/>
        <v>6.4067069043349675E-2</v>
      </c>
      <c r="Q111" s="1">
        <f t="shared" si="17"/>
        <v>10141.395</v>
      </c>
    </row>
    <row r="112" spans="1:17">
      <c r="A112" s="31" t="s">
        <v>67</v>
      </c>
      <c r="B112" s="32" t="s">
        <v>36</v>
      </c>
      <c r="C112" s="31">
        <v>25180.815999999999</v>
      </c>
      <c r="E112">
        <f t="shared" si="12"/>
        <v>-8720.5856177485748</v>
      </c>
      <c r="F112">
        <f t="shared" si="13"/>
        <v>-8720.5</v>
      </c>
      <c r="G112">
        <f t="shared" si="14"/>
        <v>-8.369700000184821E-2</v>
      </c>
      <c r="H112">
        <f t="shared" si="15"/>
        <v>-8.369700000184821E-2</v>
      </c>
      <c r="O112">
        <f t="shared" ca="1" si="16"/>
        <v>6.3844784497963075E-2</v>
      </c>
      <c r="Q112" s="1">
        <f t="shared" si="17"/>
        <v>10162.315999999999</v>
      </c>
    </row>
    <row r="113" spans="1:17">
      <c r="A113" s="31" t="s">
        <v>67</v>
      </c>
      <c r="B113" s="32" t="s">
        <v>36</v>
      </c>
      <c r="C113" s="31">
        <v>25183.877</v>
      </c>
      <c r="E113">
        <f t="shared" si="12"/>
        <v>-8717.4543713672556</v>
      </c>
      <c r="F113">
        <f t="shared" si="13"/>
        <v>-8717.5</v>
      </c>
      <c r="G113">
        <f t="shared" si="14"/>
        <v>4.4604999995499384E-2</v>
      </c>
      <c r="H113">
        <f t="shared" si="15"/>
        <v>4.4604999995499384E-2</v>
      </c>
      <c r="O113">
        <f t="shared" ca="1" si="16"/>
        <v>6.3813768049769584E-2</v>
      </c>
      <c r="Q113" s="1">
        <f t="shared" si="17"/>
        <v>10165.377</v>
      </c>
    </row>
    <row r="114" spans="1:17">
      <c r="A114" s="31" t="s">
        <v>67</v>
      </c>
      <c r="B114" s="32" t="s">
        <v>36</v>
      </c>
      <c r="C114" s="31">
        <v>25244.432000000001</v>
      </c>
      <c r="E114">
        <f t="shared" si="12"/>
        <v>-8655.5097047155905</v>
      </c>
      <c r="F114">
        <f t="shared" si="13"/>
        <v>-8655.5</v>
      </c>
      <c r="G114">
        <f t="shared" si="14"/>
        <v>-9.4870000029914081E-3</v>
      </c>
      <c r="H114">
        <f t="shared" si="15"/>
        <v>-9.4870000029914081E-3</v>
      </c>
      <c r="O114">
        <f t="shared" ca="1" si="16"/>
        <v>6.3172761453771001E-2</v>
      </c>
      <c r="Q114" s="1">
        <f t="shared" si="17"/>
        <v>10225.932000000001</v>
      </c>
    </row>
    <row r="115" spans="1:17">
      <c r="A115" s="31" t="s">
        <v>67</v>
      </c>
      <c r="B115" s="32" t="s">
        <v>29</v>
      </c>
      <c r="C115" s="31">
        <v>25273.366999999998</v>
      </c>
      <c r="E115">
        <f t="shared" si="12"/>
        <v>-8625.9106801996022</v>
      </c>
      <c r="F115">
        <f t="shared" si="13"/>
        <v>-8626</v>
      </c>
      <c r="G115">
        <f t="shared" si="14"/>
        <v>8.7315999997372273E-2</v>
      </c>
      <c r="H115">
        <f t="shared" si="15"/>
        <v>8.7315999997372273E-2</v>
      </c>
      <c r="O115">
        <f t="shared" ca="1" si="16"/>
        <v>6.2867766379868448E-2</v>
      </c>
      <c r="Q115" s="1">
        <f t="shared" si="17"/>
        <v>10254.866999999998</v>
      </c>
    </row>
    <row r="116" spans="1:17">
      <c r="A116" s="31" t="s">
        <v>67</v>
      </c>
      <c r="B116" s="32" t="s">
        <v>36</v>
      </c>
      <c r="C116" s="31">
        <v>25292.34</v>
      </c>
      <c r="E116">
        <f t="shared" si="12"/>
        <v>-8606.5022719693625</v>
      </c>
      <c r="F116">
        <f t="shared" si="13"/>
        <v>-8606.5</v>
      </c>
      <c r="G116">
        <f t="shared" si="14"/>
        <v>-2.2210000024642795E-3</v>
      </c>
      <c r="H116">
        <f t="shared" si="15"/>
        <v>-2.2210000024642795E-3</v>
      </c>
      <c r="O116">
        <f t="shared" ca="1" si="16"/>
        <v>6.2666159466610832E-2</v>
      </c>
      <c r="Q116" s="1">
        <f t="shared" si="17"/>
        <v>10273.84</v>
      </c>
    </row>
    <row r="117" spans="1:17">
      <c r="A117" s="31" t="s">
        <v>67</v>
      </c>
      <c r="B117" s="32" t="s">
        <v>29</v>
      </c>
      <c r="C117" s="31">
        <v>25316.271000000001</v>
      </c>
      <c r="E117">
        <f t="shared" ref="E117:E148" si="18">+(C117-C$7)/C$8</f>
        <v>-8582.0220834194333</v>
      </c>
      <c r="F117">
        <f t="shared" ref="F117:F148" si="19">ROUND(2*E117,0)/2</f>
        <v>-8582</v>
      </c>
      <c r="G117">
        <f t="shared" ref="G117:G148" si="20">+C117-(C$7+F117*C$8)</f>
        <v>-2.1588000003248453E-2</v>
      </c>
      <c r="H117">
        <f t="shared" ref="H117:H148" si="21">+G117</f>
        <v>-2.1588000003248453E-2</v>
      </c>
      <c r="O117">
        <f t="shared" ref="O117:O148" ca="1" si="22">+C$11+C$12*$F117</f>
        <v>6.2412858473030741E-2</v>
      </c>
      <c r="Q117" s="1">
        <f t="shared" ref="Q117:Q148" si="23">+C117-15018.5</f>
        <v>10297.771000000001</v>
      </c>
    </row>
    <row r="118" spans="1:17">
      <c r="A118" s="31" t="s">
        <v>343</v>
      </c>
      <c r="B118" s="32" t="s">
        <v>36</v>
      </c>
      <c r="C118" s="31">
        <v>25641.348999999998</v>
      </c>
      <c r="E118">
        <f t="shared" si="18"/>
        <v>-8249.4839223131785</v>
      </c>
      <c r="F118">
        <f t="shared" si="19"/>
        <v>-8249.5</v>
      </c>
      <c r="G118">
        <f t="shared" si="20"/>
        <v>1.5716999994765501E-2</v>
      </c>
      <c r="H118">
        <f t="shared" si="21"/>
        <v>1.5716999994765501E-2</v>
      </c>
      <c r="O118">
        <f t="shared" ca="1" si="22"/>
        <v>5.897520213158669E-2</v>
      </c>
      <c r="Q118" s="1">
        <f t="shared" si="23"/>
        <v>10622.848999999998</v>
      </c>
    </row>
    <row r="119" spans="1:17">
      <c r="A119" s="31" t="s">
        <v>67</v>
      </c>
      <c r="B119" s="32" t="s">
        <v>36</v>
      </c>
      <c r="C119" s="31">
        <v>25925.81</v>
      </c>
      <c r="E119">
        <f t="shared" si="18"/>
        <v>-7958.4948740033933</v>
      </c>
      <c r="F119">
        <f t="shared" si="19"/>
        <v>-7958.5</v>
      </c>
      <c r="G119">
        <f t="shared" si="20"/>
        <v>5.0109999974665698E-3</v>
      </c>
      <c r="H119">
        <f t="shared" si="21"/>
        <v>5.0109999974665698E-3</v>
      </c>
      <c r="O119">
        <f t="shared" ca="1" si="22"/>
        <v>5.5966606656819115E-2</v>
      </c>
      <c r="Q119" s="1">
        <f t="shared" si="23"/>
        <v>10907.310000000001</v>
      </c>
    </row>
    <row r="120" spans="1:17">
      <c r="A120" s="31" t="s">
        <v>67</v>
      </c>
      <c r="B120" s="32" t="s">
        <v>36</v>
      </c>
      <c r="C120" s="31">
        <v>25926.796999999999</v>
      </c>
      <c r="E120">
        <f t="shared" si="18"/>
        <v>-7957.4852235040944</v>
      </c>
      <c r="F120">
        <f t="shared" si="19"/>
        <v>-7957.5</v>
      </c>
      <c r="G120">
        <f t="shared" si="20"/>
        <v>1.4444999997067498E-2</v>
      </c>
      <c r="H120">
        <f t="shared" si="21"/>
        <v>1.4444999997067498E-2</v>
      </c>
      <c r="O120">
        <f t="shared" ca="1" si="22"/>
        <v>5.5956267840754623E-2</v>
      </c>
      <c r="Q120" s="1">
        <f t="shared" si="23"/>
        <v>10908.296999999999</v>
      </c>
    </row>
    <row r="121" spans="1:17">
      <c r="A121" s="31" t="s">
        <v>67</v>
      </c>
      <c r="B121" s="32" t="s">
        <v>29</v>
      </c>
      <c r="C121" s="31">
        <v>25946.78</v>
      </c>
      <c r="E121">
        <f t="shared" si="18"/>
        <v>-7937.0436369513709</v>
      </c>
      <c r="F121">
        <f t="shared" si="19"/>
        <v>-7937</v>
      </c>
      <c r="G121">
        <f t="shared" si="20"/>
        <v>-4.2658000005758367E-2</v>
      </c>
      <c r="H121">
        <f t="shared" si="21"/>
        <v>-4.2658000005758367E-2</v>
      </c>
      <c r="O121">
        <f t="shared" ca="1" si="22"/>
        <v>5.5744322111432515E-2</v>
      </c>
      <c r="Q121" s="1">
        <f t="shared" si="23"/>
        <v>10928.279999999999</v>
      </c>
    </row>
    <row r="122" spans="1:17">
      <c r="A122" s="31" t="s">
        <v>67</v>
      </c>
      <c r="B122" s="32" t="s">
        <v>29</v>
      </c>
      <c r="C122" s="31">
        <v>26252.827000000001</v>
      </c>
      <c r="E122">
        <f t="shared" si="18"/>
        <v>-7623.9732151077278</v>
      </c>
      <c r="F122">
        <f t="shared" si="19"/>
        <v>-7624</v>
      </c>
      <c r="G122">
        <f t="shared" si="20"/>
        <v>2.6183999998465879E-2</v>
      </c>
      <c r="H122">
        <f t="shared" si="21"/>
        <v>2.6183999998465879E-2</v>
      </c>
      <c r="O122">
        <f t="shared" ca="1" si="22"/>
        <v>5.2508272683246093E-2</v>
      </c>
      <c r="Q122" s="1">
        <f t="shared" si="23"/>
        <v>11234.327000000001</v>
      </c>
    </row>
    <row r="123" spans="1:17">
      <c r="A123" s="31" t="s">
        <v>67</v>
      </c>
      <c r="B123" s="32" t="s">
        <v>36</v>
      </c>
      <c r="C123" s="31">
        <v>26271.894</v>
      </c>
      <c r="E123">
        <f t="shared" si="18"/>
        <v>-7604.4686496870827</v>
      </c>
      <c r="F123">
        <f t="shared" si="19"/>
        <v>-7604.5</v>
      </c>
      <c r="G123">
        <f t="shared" si="20"/>
        <v>3.0646999999589752E-2</v>
      </c>
      <c r="H123">
        <f t="shared" si="21"/>
        <v>3.0646999999589752E-2</v>
      </c>
      <c r="O123">
        <f t="shared" ca="1" si="22"/>
        <v>5.2306665769988464E-2</v>
      </c>
      <c r="Q123" s="1">
        <f t="shared" si="23"/>
        <v>11253.394</v>
      </c>
    </row>
    <row r="124" spans="1:17">
      <c r="A124" s="31" t="s">
        <v>343</v>
      </c>
      <c r="B124" s="32" t="s">
        <v>36</v>
      </c>
      <c r="C124" s="31">
        <v>26334.421999999999</v>
      </c>
      <c r="E124">
        <f t="shared" si="18"/>
        <v>-7540.5057049856523</v>
      </c>
      <c r="F124">
        <f t="shared" si="19"/>
        <v>-7540.5</v>
      </c>
      <c r="G124">
        <f t="shared" si="20"/>
        <v>-5.5770000035408884E-3</v>
      </c>
      <c r="H124">
        <f t="shared" si="21"/>
        <v>-5.5770000035408884E-3</v>
      </c>
      <c r="O124">
        <f t="shared" ca="1" si="22"/>
        <v>5.1644981541860896E-2</v>
      </c>
      <c r="Q124" s="1">
        <f t="shared" si="23"/>
        <v>11315.921999999999</v>
      </c>
    </row>
    <row r="125" spans="1:17">
      <c r="A125" s="31" t="s">
        <v>343</v>
      </c>
      <c r="B125" s="32" t="s">
        <v>29</v>
      </c>
      <c r="C125" s="31">
        <v>26654.558000000001</v>
      </c>
      <c r="E125">
        <f t="shared" si="18"/>
        <v>-7213.0229570177371</v>
      </c>
      <c r="F125">
        <f t="shared" si="19"/>
        <v>-7213</v>
      </c>
      <c r="G125">
        <f t="shared" si="20"/>
        <v>-2.2442000001319684E-2</v>
      </c>
      <c r="H125">
        <f t="shared" si="21"/>
        <v>-2.2442000001319684E-2</v>
      </c>
      <c r="O125">
        <f t="shared" ca="1" si="22"/>
        <v>4.8259019280739307E-2</v>
      </c>
      <c r="Q125" s="1">
        <f t="shared" si="23"/>
        <v>11636.058000000001</v>
      </c>
    </row>
    <row r="126" spans="1:17">
      <c r="A126" s="31" t="s">
        <v>67</v>
      </c>
      <c r="B126" s="32" t="s">
        <v>29</v>
      </c>
      <c r="C126" s="31">
        <v>26739.593000000001</v>
      </c>
      <c r="E126">
        <f t="shared" si="18"/>
        <v>-7126.0365029061995</v>
      </c>
      <c r="F126">
        <f t="shared" si="19"/>
        <v>-7126</v>
      </c>
      <c r="G126">
        <f t="shared" si="20"/>
        <v>-3.5684000002220273E-2</v>
      </c>
      <c r="H126">
        <f t="shared" si="21"/>
        <v>-3.5684000002220273E-2</v>
      </c>
      <c r="O126">
        <f t="shared" ca="1" si="22"/>
        <v>4.7359542283128386E-2</v>
      </c>
      <c r="Q126" s="1">
        <f t="shared" si="23"/>
        <v>11721.093000000001</v>
      </c>
    </row>
    <row r="127" spans="1:17">
      <c r="A127" s="31" t="s">
        <v>67</v>
      </c>
      <c r="B127" s="32" t="s">
        <v>29</v>
      </c>
      <c r="C127" s="31">
        <v>27034.785</v>
      </c>
      <c r="E127">
        <f t="shared" si="18"/>
        <v>-6824.0701906572067</v>
      </c>
      <c r="F127">
        <f t="shared" si="19"/>
        <v>-6824</v>
      </c>
      <c r="G127">
        <f t="shared" si="20"/>
        <v>-6.8616000000474742E-2</v>
      </c>
      <c r="H127">
        <f t="shared" si="21"/>
        <v>-6.8616000000474742E-2</v>
      </c>
      <c r="O127">
        <f t="shared" ca="1" si="22"/>
        <v>4.4237219831651381E-2</v>
      </c>
      <c r="Q127" s="1">
        <f t="shared" si="23"/>
        <v>12016.285</v>
      </c>
    </row>
    <row r="128" spans="1:17">
      <c r="A128" s="31" t="s">
        <v>343</v>
      </c>
      <c r="B128" s="32" t="s">
        <v>29</v>
      </c>
      <c r="C128" s="31">
        <v>27098.393</v>
      </c>
      <c r="E128">
        <f t="shared" si="18"/>
        <v>-6759.0024612148973</v>
      </c>
      <c r="F128">
        <f t="shared" si="19"/>
        <v>-6759</v>
      </c>
      <c r="G128">
        <f t="shared" si="20"/>
        <v>-2.4060000032477546E-3</v>
      </c>
      <c r="H128">
        <f t="shared" si="21"/>
        <v>-2.4060000032477546E-3</v>
      </c>
      <c r="O128">
        <f t="shared" ca="1" si="22"/>
        <v>4.356519678745932E-2</v>
      </c>
      <c r="Q128" s="1">
        <f t="shared" si="23"/>
        <v>12079.893</v>
      </c>
    </row>
    <row r="129" spans="1:17">
      <c r="A129" s="31" t="s">
        <v>343</v>
      </c>
      <c r="B129" s="32" t="s">
        <v>29</v>
      </c>
      <c r="C129" s="31">
        <v>27099.398000000001</v>
      </c>
      <c r="E129">
        <f t="shared" si="18"/>
        <v>-6757.9743976365808</v>
      </c>
      <c r="F129">
        <f t="shared" si="19"/>
        <v>-6758</v>
      </c>
      <c r="G129">
        <f t="shared" si="20"/>
        <v>2.5027999996382277E-2</v>
      </c>
      <c r="H129">
        <f t="shared" si="21"/>
        <v>2.5027999996382277E-2</v>
      </c>
      <c r="O129">
        <f t="shared" ca="1" si="22"/>
        <v>4.3554857971394828E-2</v>
      </c>
      <c r="Q129" s="1">
        <f t="shared" si="23"/>
        <v>12080.898000000001</v>
      </c>
    </row>
    <row r="130" spans="1:17">
      <c r="A130" s="31" t="s">
        <v>67</v>
      </c>
      <c r="B130" s="32" t="s">
        <v>36</v>
      </c>
      <c r="C130" s="31">
        <v>27107.605</v>
      </c>
      <c r="E130">
        <f t="shared" si="18"/>
        <v>-6749.5790565547522</v>
      </c>
      <c r="F130">
        <f t="shared" si="19"/>
        <v>-6749.5</v>
      </c>
      <c r="G130">
        <f t="shared" si="20"/>
        <v>-7.7283000002353219E-2</v>
      </c>
      <c r="H130">
        <f t="shared" si="21"/>
        <v>-7.7283000002353219E-2</v>
      </c>
      <c r="O130">
        <f t="shared" ca="1" si="22"/>
        <v>4.3466978034846629E-2</v>
      </c>
      <c r="Q130" s="1">
        <f t="shared" si="23"/>
        <v>12089.105</v>
      </c>
    </row>
    <row r="131" spans="1:17">
      <c r="A131" s="31" t="s">
        <v>343</v>
      </c>
      <c r="B131" s="32" t="s">
        <v>36</v>
      </c>
      <c r="C131" s="31">
        <v>27120.362000000001</v>
      </c>
      <c r="E131">
        <f t="shared" si="18"/>
        <v>-6736.52929827756</v>
      </c>
      <c r="F131">
        <f t="shared" si="19"/>
        <v>-6736.5</v>
      </c>
      <c r="G131">
        <f t="shared" si="20"/>
        <v>-2.8641000000789063E-2</v>
      </c>
      <c r="H131">
        <f t="shared" si="21"/>
        <v>-2.8641000000789063E-2</v>
      </c>
      <c r="O131">
        <f t="shared" ca="1" si="22"/>
        <v>4.3332573426008214E-2</v>
      </c>
      <c r="Q131" s="1">
        <f t="shared" si="23"/>
        <v>12101.862000000001</v>
      </c>
    </row>
    <row r="132" spans="1:17">
      <c r="A132" s="31" t="s">
        <v>343</v>
      </c>
      <c r="B132" s="32" t="s">
        <v>36</v>
      </c>
      <c r="C132" s="31">
        <v>27125.284</v>
      </c>
      <c r="E132">
        <f t="shared" si="18"/>
        <v>-6731.4943441158994</v>
      </c>
      <c r="F132">
        <f t="shared" si="19"/>
        <v>-6731.5</v>
      </c>
      <c r="G132">
        <f t="shared" si="20"/>
        <v>5.5289999982051086E-3</v>
      </c>
      <c r="H132">
        <f t="shared" si="21"/>
        <v>5.5289999982051086E-3</v>
      </c>
      <c r="O132">
        <f t="shared" ca="1" si="22"/>
        <v>4.3280879345685752E-2</v>
      </c>
      <c r="Q132" s="1">
        <f t="shared" si="23"/>
        <v>12106.784</v>
      </c>
    </row>
    <row r="133" spans="1:17">
      <c r="A133" s="31" t="s">
        <v>67</v>
      </c>
      <c r="B133" s="32" t="s">
        <v>36</v>
      </c>
      <c r="C133" s="31">
        <v>27360.896000000001</v>
      </c>
      <c r="E133">
        <f t="shared" si="18"/>
        <v>-6490.475323405276</v>
      </c>
      <c r="F133">
        <f t="shared" si="19"/>
        <v>-6490.5</v>
      </c>
      <c r="G133">
        <f t="shared" si="20"/>
        <v>2.4122999999235617E-2</v>
      </c>
      <c r="H133">
        <f t="shared" si="21"/>
        <v>2.4122999999235617E-2</v>
      </c>
      <c r="O133">
        <f t="shared" ca="1" si="22"/>
        <v>4.0789224674142852E-2</v>
      </c>
      <c r="Q133" s="1">
        <f t="shared" si="23"/>
        <v>12342.396000000001</v>
      </c>
    </row>
    <row r="134" spans="1:17">
      <c r="A134" s="31" t="s">
        <v>67</v>
      </c>
      <c r="B134" s="32" t="s">
        <v>29</v>
      </c>
      <c r="C134" s="31">
        <v>27387.82</v>
      </c>
      <c r="E134">
        <f t="shared" si="18"/>
        <v>-6462.9334489947514</v>
      </c>
      <c r="F134">
        <f t="shared" si="19"/>
        <v>-6463</v>
      </c>
      <c r="G134">
        <f t="shared" si="20"/>
        <v>6.5057999996497529E-2</v>
      </c>
      <c r="H134">
        <f t="shared" si="21"/>
        <v>6.5057999996497529E-2</v>
      </c>
      <c r="O134">
        <f t="shared" ca="1" si="22"/>
        <v>4.0504907232369283E-2</v>
      </c>
      <c r="Q134" s="1">
        <f t="shared" si="23"/>
        <v>12369.32</v>
      </c>
    </row>
    <row r="135" spans="1:17">
      <c r="A135" s="31" t="s">
        <v>343</v>
      </c>
      <c r="B135" s="32" t="s">
        <v>29</v>
      </c>
      <c r="C135" s="31">
        <v>27396.563999999998</v>
      </c>
      <c r="E135">
        <f t="shared" si="18"/>
        <v>-6453.9887843889865</v>
      </c>
      <c r="F135">
        <f t="shared" si="19"/>
        <v>-6454</v>
      </c>
      <c r="G135">
        <f t="shared" si="20"/>
        <v>1.0963999993691687E-2</v>
      </c>
      <c r="H135">
        <f t="shared" si="21"/>
        <v>1.0963999993691687E-2</v>
      </c>
      <c r="O135">
        <f t="shared" ca="1" si="22"/>
        <v>4.0411857887788838E-2</v>
      </c>
      <c r="Q135" s="1">
        <f t="shared" si="23"/>
        <v>12378.063999999998</v>
      </c>
    </row>
    <row r="136" spans="1:17">
      <c r="A136" s="31" t="s">
        <v>343</v>
      </c>
      <c r="B136" s="32" t="s">
        <v>29</v>
      </c>
      <c r="C136" s="31">
        <v>27397.508999999998</v>
      </c>
      <c r="E136">
        <f t="shared" si="18"/>
        <v>-6453.0220977407198</v>
      </c>
      <c r="F136">
        <f t="shared" si="19"/>
        <v>-6453</v>
      </c>
      <c r="G136">
        <f t="shared" si="20"/>
        <v>-2.1602000004349975E-2</v>
      </c>
      <c r="H136">
        <f t="shared" si="21"/>
        <v>-2.1602000004349975E-2</v>
      </c>
      <c r="O136">
        <f t="shared" ca="1" si="22"/>
        <v>4.0401519071724346E-2</v>
      </c>
      <c r="Q136" s="1">
        <f t="shared" si="23"/>
        <v>12379.008999999998</v>
      </c>
    </row>
    <row r="137" spans="1:17">
      <c r="A137" s="31" t="s">
        <v>343</v>
      </c>
      <c r="B137" s="32" t="s">
        <v>36</v>
      </c>
      <c r="C137" s="31">
        <v>27421.481</v>
      </c>
      <c r="E137">
        <f t="shared" si="18"/>
        <v>-6428.4999682885891</v>
      </c>
      <c r="F137">
        <f t="shared" si="19"/>
        <v>-6428.5</v>
      </c>
      <c r="G137">
        <f t="shared" si="20"/>
        <v>3.0999995942693204E-5</v>
      </c>
      <c r="H137">
        <f t="shared" si="21"/>
        <v>3.0999995942693204E-5</v>
      </c>
      <c r="O137">
        <f t="shared" ca="1" si="22"/>
        <v>4.0148218078144254E-2</v>
      </c>
      <c r="Q137" s="1">
        <f t="shared" si="23"/>
        <v>12402.981</v>
      </c>
    </row>
    <row r="138" spans="1:17">
      <c r="A138" s="31" t="s">
        <v>67</v>
      </c>
      <c r="B138" s="32" t="s">
        <v>36</v>
      </c>
      <c r="C138" s="31">
        <v>27453.65</v>
      </c>
      <c r="E138">
        <f t="shared" si="18"/>
        <v>-6395.5927272429699</v>
      </c>
      <c r="F138">
        <f t="shared" si="19"/>
        <v>-6395.5</v>
      </c>
      <c r="G138">
        <f t="shared" si="20"/>
        <v>-9.0647000000899425E-2</v>
      </c>
      <c r="H138">
        <f t="shared" si="21"/>
        <v>-9.0647000000899425E-2</v>
      </c>
      <c r="O138">
        <f t="shared" ca="1" si="22"/>
        <v>3.9807037148015978E-2</v>
      </c>
      <c r="Q138" s="1">
        <f t="shared" si="23"/>
        <v>12435.150000000001</v>
      </c>
    </row>
    <row r="139" spans="1:17">
      <c r="A139" s="31" t="s">
        <v>343</v>
      </c>
      <c r="B139" s="32" t="s">
        <v>36</v>
      </c>
      <c r="C139" s="31">
        <v>27473.303</v>
      </c>
      <c r="E139">
        <f t="shared" si="18"/>
        <v>-6375.4887138055155</v>
      </c>
      <c r="F139">
        <f t="shared" si="19"/>
        <v>-6375.5</v>
      </c>
      <c r="G139">
        <f t="shared" si="20"/>
        <v>1.1032999995222781E-2</v>
      </c>
      <c r="H139">
        <f t="shared" si="21"/>
        <v>1.1032999995222781E-2</v>
      </c>
      <c r="O139">
        <f t="shared" ca="1" si="22"/>
        <v>3.9600260826726116E-2</v>
      </c>
      <c r="Q139" s="1">
        <f t="shared" si="23"/>
        <v>12454.803</v>
      </c>
    </row>
    <row r="140" spans="1:17">
      <c r="A140" s="31" t="s">
        <v>67</v>
      </c>
      <c r="B140" s="32" t="s">
        <v>36</v>
      </c>
      <c r="C140" s="31">
        <v>27807.636999999999</v>
      </c>
      <c r="E140">
        <f t="shared" si="18"/>
        <v>-6033.4821382904111</v>
      </c>
      <c r="F140">
        <f t="shared" si="19"/>
        <v>-6033.5</v>
      </c>
      <c r="G140">
        <f t="shared" si="20"/>
        <v>1.7460999995819293E-2</v>
      </c>
      <c r="H140">
        <f t="shared" si="21"/>
        <v>1.7460999995819293E-2</v>
      </c>
      <c r="O140">
        <f t="shared" ca="1" si="22"/>
        <v>3.6064385732669374E-2</v>
      </c>
      <c r="Q140" s="1">
        <f t="shared" si="23"/>
        <v>12789.136999999999</v>
      </c>
    </row>
    <row r="141" spans="1:17">
      <c r="A141" s="31" t="s">
        <v>67</v>
      </c>
      <c r="B141" s="32" t="s">
        <v>29</v>
      </c>
      <c r="C141" s="31">
        <v>27833.580999999998</v>
      </c>
      <c r="E141">
        <f t="shared" si="18"/>
        <v>-6006.9427537373476</v>
      </c>
      <c r="F141">
        <f t="shared" si="19"/>
        <v>-6007</v>
      </c>
      <c r="G141">
        <f t="shared" si="20"/>
        <v>5.5961999994906364E-2</v>
      </c>
      <c r="H141">
        <f t="shared" si="21"/>
        <v>5.5961999994906364E-2</v>
      </c>
      <c r="O141">
        <f t="shared" ca="1" si="22"/>
        <v>3.5790407106960298E-2</v>
      </c>
      <c r="Q141" s="1">
        <f t="shared" si="23"/>
        <v>12815.080999999998</v>
      </c>
    </row>
    <row r="142" spans="1:17">
      <c r="A142" s="31" t="s">
        <v>67</v>
      </c>
      <c r="B142" s="32" t="s">
        <v>29</v>
      </c>
      <c r="C142" s="31">
        <v>28075.868999999999</v>
      </c>
      <c r="E142">
        <f t="shared" si="18"/>
        <v>-5759.0945266099716</v>
      </c>
      <c r="F142">
        <f t="shared" si="19"/>
        <v>-5759</v>
      </c>
      <c r="G142">
        <f t="shared" si="20"/>
        <v>-9.2406000003393274E-2</v>
      </c>
      <c r="H142">
        <f t="shared" si="21"/>
        <v>-9.2406000003393274E-2</v>
      </c>
      <c r="O142">
        <f t="shared" ca="1" si="22"/>
        <v>3.3226380722965944E-2</v>
      </c>
      <c r="Q142" s="1">
        <f t="shared" si="23"/>
        <v>13057.368999999999</v>
      </c>
    </row>
    <row r="143" spans="1:17">
      <c r="A143" s="31" t="s">
        <v>67</v>
      </c>
      <c r="B143" s="32" t="s">
        <v>36</v>
      </c>
      <c r="C143" s="31">
        <v>28100.853999999999</v>
      </c>
      <c r="E143">
        <f t="shared" si="18"/>
        <v>-5733.5361499888531</v>
      </c>
      <c r="F143">
        <f t="shared" si="19"/>
        <v>-5733.5</v>
      </c>
      <c r="G143">
        <f t="shared" si="20"/>
        <v>-3.5339000001840759E-2</v>
      </c>
      <c r="H143">
        <f t="shared" si="21"/>
        <v>-3.5339000001840759E-2</v>
      </c>
      <c r="O143">
        <f t="shared" ca="1" si="22"/>
        <v>3.296274091332136E-2</v>
      </c>
      <c r="Q143" s="1">
        <f t="shared" si="23"/>
        <v>13082.353999999999</v>
      </c>
    </row>
    <row r="144" spans="1:17">
      <c r="A144" s="31" t="s">
        <v>67</v>
      </c>
      <c r="B144" s="32" t="s">
        <v>29</v>
      </c>
      <c r="C144" s="31">
        <v>28125.785</v>
      </c>
      <c r="E144">
        <f t="shared" si="18"/>
        <v>-5708.0330126047784</v>
      </c>
      <c r="F144">
        <f t="shared" si="19"/>
        <v>-5708</v>
      </c>
      <c r="G144">
        <f t="shared" si="20"/>
        <v>-3.2272000004013535E-2</v>
      </c>
      <c r="H144">
        <f t="shared" si="21"/>
        <v>-3.2272000004013535E-2</v>
      </c>
      <c r="O144">
        <f t="shared" ca="1" si="22"/>
        <v>3.2699101103676784E-2</v>
      </c>
      <c r="Q144" s="1">
        <f t="shared" si="23"/>
        <v>13107.285</v>
      </c>
    </row>
    <row r="145" spans="1:17">
      <c r="A145" s="31" t="s">
        <v>67</v>
      </c>
      <c r="B145" s="32" t="s">
        <v>29</v>
      </c>
      <c r="C145" s="31">
        <v>28125.815999999999</v>
      </c>
      <c r="E145">
        <f t="shared" si="18"/>
        <v>-5708.0013011909205</v>
      </c>
      <c r="F145">
        <f t="shared" si="19"/>
        <v>-5708</v>
      </c>
      <c r="G145">
        <f t="shared" si="20"/>
        <v>-1.272000004973961E-3</v>
      </c>
      <c r="H145">
        <f t="shared" si="21"/>
        <v>-1.272000004973961E-3</v>
      </c>
      <c r="O145">
        <f t="shared" ca="1" si="22"/>
        <v>3.2699101103676784E-2</v>
      </c>
      <c r="Q145" s="1">
        <f t="shared" si="23"/>
        <v>13107.315999999999</v>
      </c>
    </row>
    <row r="146" spans="1:17">
      <c r="A146" s="31" t="s">
        <v>67</v>
      </c>
      <c r="B146" s="32" t="s">
        <v>36</v>
      </c>
      <c r="C146" s="31">
        <v>28197.596000000001</v>
      </c>
      <c r="E146">
        <f t="shared" si="18"/>
        <v>-5634.5740338759751</v>
      </c>
      <c r="F146">
        <f t="shared" si="19"/>
        <v>-5634.5</v>
      </c>
      <c r="G146">
        <f t="shared" si="20"/>
        <v>-7.2372999999060994E-2</v>
      </c>
      <c r="H146">
        <f t="shared" si="21"/>
        <v>-7.2372999999060994E-2</v>
      </c>
      <c r="O146">
        <f t="shared" ca="1" si="22"/>
        <v>3.1939198122936517E-2</v>
      </c>
      <c r="Q146" s="1">
        <f t="shared" si="23"/>
        <v>13179.096000000001</v>
      </c>
    </row>
    <row r="147" spans="1:17">
      <c r="A147" s="31" t="s">
        <v>67</v>
      </c>
      <c r="B147" s="32" t="s">
        <v>36</v>
      </c>
      <c r="C147" s="31">
        <v>28511.544000000002</v>
      </c>
      <c r="E147">
        <f t="shared" si="18"/>
        <v>-5313.4212932937526</v>
      </c>
      <c r="F147">
        <f t="shared" si="19"/>
        <v>-5313.5</v>
      </c>
      <c r="G147">
        <f t="shared" si="20"/>
        <v>7.6940999999351334E-2</v>
      </c>
      <c r="H147">
        <f t="shared" si="21"/>
        <v>7.6940999999351334E-2</v>
      </c>
      <c r="O147">
        <f t="shared" ca="1" si="22"/>
        <v>2.8620438166234149E-2</v>
      </c>
      <c r="Q147" s="1">
        <f t="shared" si="23"/>
        <v>13493.044000000002</v>
      </c>
    </row>
    <row r="148" spans="1:17">
      <c r="A148" s="31" t="s">
        <v>343</v>
      </c>
      <c r="B148" s="32" t="s">
        <v>36</v>
      </c>
      <c r="C148" s="31">
        <v>28954.31</v>
      </c>
      <c r="E148">
        <f t="shared" si="18"/>
        <v>-4860.4943297946138</v>
      </c>
      <c r="F148">
        <f t="shared" si="19"/>
        <v>-4860.5</v>
      </c>
      <c r="G148">
        <f t="shared" si="20"/>
        <v>5.5429999993066303E-3</v>
      </c>
      <c r="H148">
        <f t="shared" si="21"/>
        <v>5.5429999993066303E-3</v>
      </c>
      <c r="O148">
        <f t="shared" ca="1" si="22"/>
        <v>2.3936954489018648E-2</v>
      </c>
      <c r="Q148" s="1">
        <f t="shared" si="23"/>
        <v>13935.810000000001</v>
      </c>
    </row>
    <row r="149" spans="1:17">
      <c r="A149" s="31" t="s">
        <v>67</v>
      </c>
      <c r="B149" s="32" t="s">
        <v>36</v>
      </c>
      <c r="C149" s="31">
        <v>29334.771000000001</v>
      </c>
      <c r="E149">
        <f t="shared" ref="E149:E180" si="24">+(C149-C$7)/C$8</f>
        <v>-4471.302193406892</v>
      </c>
      <c r="F149">
        <f t="shared" ref="F149:F180" si="25">ROUND(2*E149,0)/2</f>
        <v>-4471.5</v>
      </c>
      <c r="G149">
        <f t="shared" ref="G149:G180" si="26">+C149-(C$7+F149*C$8)</f>
        <v>0.19336899999689194</v>
      </c>
      <c r="H149">
        <f t="shared" ref="H149:H180" si="27">+G149</f>
        <v>0.19336899999689194</v>
      </c>
      <c r="O149">
        <f t="shared" ref="O149:O180" ca="1" si="28">+C$11+C$12*$F149</f>
        <v>1.9915155039930729E-2</v>
      </c>
      <c r="Q149" s="1">
        <f t="shared" ref="Q149:Q180" si="29">+C149-15018.5</f>
        <v>14316.271000000001</v>
      </c>
    </row>
    <row r="150" spans="1:17">
      <c r="A150" s="31" t="s">
        <v>67</v>
      </c>
      <c r="B150" s="32" t="s">
        <v>36</v>
      </c>
      <c r="C150" s="31">
        <v>29562.455999999998</v>
      </c>
      <c r="E150">
        <f t="shared" si="24"/>
        <v>-4238.3920881045415</v>
      </c>
      <c r="F150">
        <f t="shared" si="25"/>
        <v>-4238.5</v>
      </c>
      <c r="G150">
        <f t="shared" si="26"/>
        <v>0.10549099999479949</v>
      </c>
      <c r="H150">
        <f t="shared" si="27"/>
        <v>0.10549099999479949</v>
      </c>
      <c r="O150">
        <f t="shared" ca="1" si="28"/>
        <v>1.7506210896903768E-2</v>
      </c>
      <c r="Q150" s="1">
        <f t="shared" si="29"/>
        <v>14543.955999999998</v>
      </c>
    </row>
    <row r="151" spans="1:17">
      <c r="A151" s="31" t="s">
        <v>67</v>
      </c>
      <c r="B151" s="32" t="s">
        <v>36</v>
      </c>
      <c r="C151" s="31">
        <v>29599.532999999999</v>
      </c>
      <c r="E151">
        <f t="shared" si="24"/>
        <v>-4200.4642141809381</v>
      </c>
      <c r="F151">
        <f t="shared" si="25"/>
        <v>-4200.5</v>
      </c>
      <c r="G151">
        <f t="shared" si="26"/>
        <v>3.4982999997737352E-2</v>
      </c>
      <c r="H151">
        <f t="shared" si="27"/>
        <v>3.4982999997737352E-2</v>
      </c>
      <c r="O151">
        <f t="shared" ca="1" si="28"/>
        <v>1.7113335886453022E-2</v>
      </c>
      <c r="Q151" s="1">
        <f t="shared" si="29"/>
        <v>14581.032999999999</v>
      </c>
    </row>
    <row r="152" spans="1:17">
      <c r="A152" s="31" t="s">
        <v>67</v>
      </c>
      <c r="B152" s="32" t="s">
        <v>36</v>
      </c>
      <c r="C152" s="31">
        <v>29628.742999999999</v>
      </c>
      <c r="E152">
        <f t="shared" si="24"/>
        <v>-4170.5838787355578</v>
      </c>
      <c r="F152">
        <f t="shared" si="25"/>
        <v>-4170.5</v>
      </c>
      <c r="G152">
        <f t="shared" si="26"/>
        <v>-8.1997000004776055E-2</v>
      </c>
      <c r="H152">
        <f t="shared" si="27"/>
        <v>-8.1997000004776055E-2</v>
      </c>
      <c r="O152">
        <f t="shared" ca="1" si="28"/>
        <v>1.6803171404518223E-2</v>
      </c>
      <c r="Q152" s="1">
        <f t="shared" si="29"/>
        <v>14610.242999999999</v>
      </c>
    </row>
    <row r="153" spans="1:17">
      <c r="A153" s="31" t="s">
        <v>67</v>
      </c>
      <c r="B153" s="32" t="s">
        <v>36</v>
      </c>
      <c r="C153" s="31">
        <v>30050.175999999999</v>
      </c>
      <c r="E153">
        <f t="shared" si="24"/>
        <v>-3739.4794827152368</v>
      </c>
      <c r="F153">
        <f t="shared" si="25"/>
        <v>-3739.5</v>
      </c>
      <c r="G153">
        <f t="shared" si="26"/>
        <v>2.0056999997905223E-2</v>
      </c>
      <c r="H153">
        <f t="shared" si="27"/>
        <v>2.0056999997905223E-2</v>
      </c>
      <c r="O153">
        <f t="shared" ca="1" si="28"/>
        <v>1.2347141680721575E-2</v>
      </c>
      <c r="Q153" s="1">
        <f t="shared" si="29"/>
        <v>15031.675999999999</v>
      </c>
    </row>
    <row r="154" spans="1:17">
      <c r="A154" s="31" t="s">
        <v>67</v>
      </c>
      <c r="B154" s="32" t="s">
        <v>29</v>
      </c>
      <c r="C154" s="31">
        <v>30050.547999999999</v>
      </c>
      <c r="E154">
        <f t="shared" si="24"/>
        <v>-3739.0989457489354</v>
      </c>
      <c r="F154">
        <f t="shared" si="25"/>
        <v>-3739</v>
      </c>
      <c r="G154">
        <f t="shared" si="26"/>
        <v>-9.6726000003400259E-2</v>
      </c>
      <c r="H154">
        <f t="shared" si="27"/>
        <v>-9.6726000003400259E-2</v>
      </c>
      <c r="O154">
        <f t="shared" ca="1" si="28"/>
        <v>1.2341972272689329E-2</v>
      </c>
      <c r="Q154" s="1">
        <f t="shared" si="29"/>
        <v>15032.047999999999</v>
      </c>
    </row>
    <row r="155" spans="1:17">
      <c r="A155" s="31" t="s">
        <v>67</v>
      </c>
      <c r="B155" s="32" t="s">
        <v>29</v>
      </c>
      <c r="C155" s="31">
        <v>30259.838</v>
      </c>
      <c r="E155">
        <f t="shared" si="24"/>
        <v>-3525.0059842506826</v>
      </c>
      <c r="F155">
        <f t="shared" si="25"/>
        <v>-3525</v>
      </c>
      <c r="G155">
        <f t="shared" si="26"/>
        <v>-5.8500000013737008E-3</v>
      </c>
      <c r="H155">
        <f t="shared" si="27"/>
        <v>-5.8500000013737008E-3</v>
      </c>
      <c r="O155">
        <f t="shared" ca="1" si="28"/>
        <v>1.0129465634887751E-2</v>
      </c>
      <c r="Q155" s="1">
        <f t="shared" si="29"/>
        <v>15241.338</v>
      </c>
    </row>
    <row r="156" spans="1:17">
      <c r="A156" s="31" t="s">
        <v>67</v>
      </c>
      <c r="B156" s="32" t="s">
        <v>36</v>
      </c>
      <c r="C156" s="31">
        <v>30320.812999999998</v>
      </c>
      <c r="E156">
        <f t="shared" si="24"/>
        <v>-3462.6316790886799</v>
      </c>
      <c r="F156">
        <f t="shared" si="25"/>
        <v>-3462.5</v>
      </c>
      <c r="G156">
        <f t="shared" si="26"/>
        <v>-0.128725000005943</v>
      </c>
      <c r="H156">
        <f t="shared" si="27"/>
        <v>-0.128725000005943</v>
      </c>
      <c r="O156">
        <f t="shared" ca="1" si="28"/>
        <v>9.4832896308569142E-3</v>
      </c>
      <c r="Q156" s="1">
        <f t="shared" si="29"/>
        <v>15302.312999999998</v>
      </c>
    </row>
    <row r="157" spans="1:17">
      <c r="A157" s="31" t="s">
        <v>67</v>
      </c>
      <c r="B157" s="32" t="s">
        <v>36</v>
      </c>
      <c r="C157" s="31">
        <v>30376.637999999999</v>
      </c>
      <c r="E157">
        <f t="shared" si="24"/>
        <v>-3405.5255604225226</v>
      </c>
      <c r="F157">
        <f t="shared" si="25"/>
        <v>-3405.5</v>
      </c>
      <c r="G157">
        <f t="shared" si="26"/>
        <v>-2.4987000004330184E-2</v>
      </c>
      <c r="H157">
        <f t="shared" si="27"/>
        <v>-2.4987000004330184E-2</v>
      </c>
      <c r="O157">
        <f t="shared" ca="1" si="28"/>
        <v>8.8939771151807928E-3</v>
      </c>
      <c r="Q157" s="1">
        <f t="shared" si="29"/>
        <v>15358.137999999999</v>
      </c>
    </row>
    <row r="158" spans="1:17">
      <c r="A158" s="31" t="s">
        <v>67</v>
      </c>
      <c r="B158" s="32" t="s">
        <v>36</v>
      </c>
      <c r="C158" s="31">
        <v>30381.58</v>
      </c>
      <c r="E158">
        <f t="shared" si="24"/>
        <v>-3400.4701472841739</v>
      </c>
      <c r="F158">
        <f t="shared" si="25"/>
        <v>-3400.5</v>
      </c>
      <c r="G158">
        <f t="shared" si="26"/>
        <v>2.9182999998738524E-2</v>
      </c>
      <c r="H158">
        <f t="shared" si="27"/>
        <v>2.9182999998738524E-2</v>
      </c>
      <c r="O158">
        <f t="shared" ca="1" si="28"/>
        <v>8.842283034858324E-3</v>
      </c>
      <c r="Q158" s="1">
        <f t="shared" si="29"/>
        <v>15363.080000000002</v>
      </c>
    </row>
    <row r="159" spans="1:17">
      <c r="A159" s="31" t="s">
        <v>67</v>
      </c>
      <c r="B159" s="32" t="s">
        <v>36</v>
      </c>
      <c r="C159" s="31">
        <v>30593.629000000001</v>
      </c>
      <c r="E159">
        <f t="shared" si="24"/>
        <v>-3183.5548699525166</v>
      </c>
      <c r="F159">
        <f t="shared" si="25"/>
        <v>-3183.5</v>
      </c>
      <c r="G159">
        <f t="shared" si="26"/>
        <v>-5.3639000001567183E-2</v>
      </c>
      <c r="H159">
        <f t="shared" si="27"/>
        <v>-5.3639000001567183E-2</v>
      </c>
      <c r="O159">
        <f t="shared" ca="1" si="28"/>
        <v>6.5987599488632614E-3</v>
      </c>
      <c r="Q159" s="1">
        <f t="shared" si="29"/>
        <v>15575.129000000001</v>
      </c>
    </row>
    <row r="160" spans="1:17">
      <c r="A160" s="31" t="s">
        <v>67</v>
      </c>
      <c r="B160" s="32" t="s">
        <v>36</v>
      </c>
      <c r="C160" s="31">
        <v>30640.563999999998</v>
      </c>
      <c r="E160">
        <f t="shared" si="24"/>
        <v>-3135.5427664219133</v>
      </c>
      <c r="F160">
        <f t="shared" si="25"/>
        <v>-3135.5</v>
      </c>
      <c r="G160">
        <f t="shared" si="26"/>
        <v>-4.1807000005064765E-2</v>
      </c>
      <c r="H160">
        <f t="shared" si="27"/>
        <v>-4.1807000005064765E-2</v>
      </c>
      <c r="O160">
        <f t="shared" ca="1" si="28"/>
        <v>6.1024967777675784E-3</v>
      </c>
      <c r="Q160" s="1">
        <f t="shared" si="29"/>
        <v>15622.063999999998</v>
      </c>
    </row>
    <row r="161" spans="1:17">
      <c r="A161" s="31" t="s">
        <v>67</v>
      </c>
      <c r="B161" s="32" t="s">
        <v>29</v>
      </c>
      <c r="C161" s="31">
        <v>30761.350999999999</v>
      </c>
      <c r="E161">
        <f t="shared" si="24"/>
        <v>-3011.9838455920153</v>
      </c>
      <c r="F161">
        <f t="shared" si="25"/>
        <v>-3012</v>
      </c>
      <c r="G161">
        <f t="shared" si="26"/>
        <v>1.5791999994689832E-2</v>
      </c>
      <c r="H161">
        <f t="shared" si="27"/>
        <v>1.5791999994689832E-2</v>
      </c>
      <c r="O161">
        <f t="shared" ca="1" si="28"/>
        <v>4.8256529938026475E-3</v>
      </c>
      <c r="Q161" s="1">
        <f t="shared" si="29"/>
        <v>15742.850999999999</v>
      </c>
    </row>
    <row r="162" spans="1:17">
      <c r="A162" s="31" t="s">
        <v>67</v>
      </c>
      <c r="B162" s="32" t="s">
        <v>36</v>
      </c>
      <c r="C162" s="31">
        <v>30781.34</v>
      </c>
      <c r="E162">
        <f t="shared" si="24"/>
        <v>-2991.5361213462852</v>
      </c>
      <c r="F162">
        <f t="shared" si="25"/>
        <v>-2991.5</v>
      </c>
      <c r="G162">
        <f t="shared" si="26"/>
        <v>-3.5311000003275694E-2</v>
      </c>
      <c r="H162">
        <f t="shared" si="27"/>
        <v>-3.5311000003275694E-2</v>
      </c>
      <c r="O162">
        <f t="shared" ca="1" si="28"/>
        <v>4.6137072644805328E-3</v>
      </c>
      <c r="Q162" s="1">
        <f t="shared" si="29"/>
        <v>15762.84</v>
      </c>
    </row>
    <row r="163" spans="1:17">
      <c r="A163" s="31" t="s">
        <v>67</v>
      </c>
      <c r="B163" s="32" t="s">
        <v>36</v>
      </c>
      <c r="C163" s="31">
        <v>31080.475999999999</v>
      </c>
      <c r="E163">
        <f t="shared" si="24"/>
        <v>-2685.5352988954237</v>
      </c>
      <c r="F163">
        <f t="shared" si="25"/>
        <v>-2685.5</v>
      </c>
      <c r="G163">
        <f t="shared" si="26"/>
        <v>-3.4507000003941357E-2</v>
      </c>
      <c r="H163">
        <f t="shared" si="27"/>
        <v>-3.4507000003941357E-2</v>
      </c>
      <c r="O163">
        <f t="shared" ca="1" si="28"/>
        <v>1.4500295487455614E-3</v>
      </c>
      <c r="Q163" s="1">
        <f t="shared" si="29"/>
        <v>16061.975999999999</v>
      </c>
    </row>
    <row r="164" spans="1:17">
      <c r="A164" s="31" t="s">
        <v>67</v>
      </c>
      <c r="B164" s="32" t="s">
        <v>29</v>
      </c>
      <c r="C164" s="31">
        <v>31134.322</v>
      </c>
      <c r="E164">
        <f t="shared" si="24"/>
        <v>-2630.4535959720392</v>
      </c>
      <c r="F164">
        <f t="shared" si="25"/>
        <v>-2630.5</v>
      </c>
      <c r="G164">
        <f t="shared" si="26"/>
        <v>4.536299999745097E-2</v>
      </c>
      <c r="H164">
        <f t="shared" si="27"/>
        <v>4.536299999745097E-2</v>
      </c>
      <c r="O164">
        <f t="shared" ca="1" si="28"/>
        <v>8.8139466519842474E-4</v>
      </c>
      <c r="Q164" s="1">
        <f t="shared" si="29"/>
        <v>16115.822</v>
      </c>
    </row>
    <row r="165" spans="1:17">
      <c r="A165" s="31" t="s">
        <v>67</v>
      </c>
      <c r="B165" s="32" t="s">
        <v>29</v>
      </c>
      <c r="C165" s="31">
        <v>31194.235000000001</v>
      </c>
      <c r="E165">
        <f t="shared" si="24"/>
        <v>-2569.1656624718967</v>
      </c>
      <c r="F165">
        <f t="shared" si="25"/>
        <v>-2569</v>
      </c>
      <c r="G165">
        <f t="shared" si="26"/>
        <v>-0.1619460000001709</v>
      </c>
      <c r="H165">
        <f t="shared" si="27"/>
        <v>-0.1619460000001709</v>
      </c>
      <c r="O165">
        <f t="shared" ca="1" si="28"/>
        <v>2.4555747723208413E-4</v>
      </c>
      <c r="Q165" s="1">
        <f t="shared" si="29"/>
        <v>16175.735000000001</v>
      </c>
    </row>
    <row r="166" spans="1:17">
      <c r="A166" s="31" t="s">
        <v>67</v>
      </c>
      <c r="B166" s="32" t="s">
        <v>29</v>
      </c>
      <c r="C166" s="31">
        <v>32098.554</v>
      </c>
      <c r="E166">
        <f t="shared" si="24"/>
        <v>-1644.0935957265317</v>
      </c>
      <c r="F166">
        <f t="shared" si="25"/>
        <v>-1644</v>
      </c>
      <c r="G166">
        <f t="shared" si="26"/>
        <v>-9.1496000004553935E-2</v>
      </c>
      <c r="H166">
        <f t="shared" si="27"/>
        <v>-9.1496000004553935E-2</v>
      </c>
      <c r="O166">
        <f t="shared" ca="1" si="28"/>
        <v>-9.3178473824242873E-3</v>
      </c>
      <c r="Q166" s="1">
        <f t="shared" si="29"/>
        <v>17080.054</v>
      </c>
    </row>
    <row r="167" spans="1:17">
      <c r="A167" s="31" t="s">
        <v>67</v>
      </c>
      <c r="B167" s="32" t="s">
        <v>36</v>
      </c>
      <c r="C167" s="31">
        <v>32851.830999999998</v>
      </c>
      <c r="E167">
        <f t="shared" si="24"/>
        <v>-873.52976678812945</v>
      </c>
      <c r="F167">
        <f t="shared" si="25"/>
        <v>-873.5</v>
      </c>
      <c r="G167">
        <f t="shared" si="26"/>
        <v>-2.9099000006681308E-2</v>
      </c>
      <c r="H167">
        <f t="shared" si="27"/>
        <v>-2.9099000006681308E-2</v>
      </c>
      <c r="O167">
        <f t="shared" ca="1" si="28"/>
        <v>-1.7283905160116433E-2</v>
      </c>
      <c r="Q167" s="1">
        <f t="shared" si="29"/>
        <v>17833.330999999998</v>
      </c>
    </row>
    <row r="168" spans="1:17">
      <c r="A168" s="31" t="s">
        <v>469</v>
      </c>
      <c r="B168" s="32" t="s">
        <v>36</v>
      </c>
      <c r="C168" s="31">
        <v>32866.480000000003</v>
      </c>
      <c r="E168">
        <f t="shared" si="24"/>
        <v>-858.54458931673116</v>
      </c>
      <c r="F168">
        <f t="shared" si="25"/>
        <v>-858.5</v>
      </c>
      <c r="G168">
        <f t="shared" si="26"/>
        <v>-4.3589000000793021E-2</v>
      </c>
      <c r="H168">
        <f t="shared" si="27"/>
        <v>-4.3589000000793021E-2</v>
      </c>
      <c r="O168">
        <f t="shared" ca="1" si="28"/>
        <v>-1.7438987401083832E-2</v>
      </c>
      <c r="Q168" s="1">
        <f t="shared" si="29"/>
        <v>17847.980000000003</v>
      </c>
    </row>
    <row r="169" spans="1:17">
      <c r="A169" s="31" t="s">
        <v>67</v>
      </c>
      <c r="B169" s="32" t="s">
        <v>29</v>
      </c>
      <c r="C169" s="31">
        <v>32880.767999999996</v>
      </c>
      <c r="E169">
        <f t="shared" si="24"/>
        <v>-843.92869637447131</v>
      </c>
      <c r="F169">
        <f t="shared" si="25"/>
        <v>-844</v>
      </c>
      <c r="G169">
        <f t="shared" si="26"/>
        <v>6.9703999994089827E-2</v>
      </c>
      <c r="H169">
        <f t="shared" si="27"/>
        <v>6.9703999994089827E-2</v>
      </c>
      <c r="O169">
        <f t="shared" ca="1" si="28"/>
        <v>-1.7588900234018989E-2</v>
      </c>
      <c r="Q169" s="1">
        <f t="shared" si="29"/>
        <v>17862.267999999996</v>
      </c>
    </row>
    <row r="170" spans="1:17">
      <c r="A170" s="31" t="s">
        <v>469</v>
      </c>
      <c r="B170" s="32" t="s">
        <v>29</v>
      </c>
      <c r="C170" s="31">
        <v>33192.46</v>
      </c>
      <c r="E170">
        <f t="shared" si="24"/>
        <v>-525.08372836207855</v>
      </c>
      <c r="F170">
        <f t="shared" si="25"/>
        <v>-525</v>
      </c>
      <c r="G170">
        <f t="shared" si="26"/>
        <v>-8.1850000002305023E-2</v>
      </c>
      <c r="H170">
        <f t="shared" si="27"/>
        <v>-8.1850000002305023E-2</v>
      </c>
      <c r="O170">
        <f t="shared" ca="1" si="28"/>
        <v>-2.0886982558592372E-2</v>
      </c>
      <c r="Q170" s="1">
        <f t="shared" si="29"/>
        <v>18173.96</v>
      </c>
    </row>
    <row r="171" spans="1:17">
      <c r="A171" s="31" t="s">
        <v>469</v>
      </c>
      <c r="B171" s="32" t="s">
        <v>29</v>
      </c>
      <c r="C171" s="31">
        <v>33244.29</v>
      </c>
      <c r="E171">
        <f t="shared" si="24"/>
        <v>-472.06429028833037</v>
      </c>
      <c r="F171">
        <f t="shared" si="25"/>
        <v>-472</v>
      </c>
      <c r="G171">
        <f t="shared" si="26"/>
        <v>-6.2848000001395121E-2</v>
      </c>
      <c r="H171">
        <f t="shared" si="27"/>
        <v>-6.2848000001395121E-2</v>
      </c>
      <c r="O171">
        <f t="shared" ca="1" si="28"/>
        <v>-2.1434939810010524E-2</v>
      </c>
      <c r="Q171" s="1">
        <f t="shared" si="29"/>
        <v>18225.79</v>
      </c>
    </row>
    <row r="172" spans="1:17">
      <c r="A172" s="31" t="s">
        <v>67</v>
      </c>
      <c r="B172" s="32" t="s">
        <v>36</v>
      </c>
      <c r="C172" s="31">
        <v>33244.784</v>
      </c>
      <c r="E172">
        <f t="shared" si="24"/>
        <v>-471.5589535642639</v>
      </c>
      <c r="F172">
        <f t="shared" si="25"/>
        <v>-471.5</v>
      </c>
      <c r="G172">
        <f t="shared" si="26"/>
        <v>-5.7631000003311783E-2</v>
      </c>
      <c r="H172">
        <f t="shared" si="27"/>
        <v>-5.7631000003311783E-2</v>
      </c>
      <c r="O172">
        <f t="shared" ca="1" si="28"/>
        <v>-2.144010921804277E-2</v>
      </c>
      <c r="Q172" s="1">
        <f t="shared" si="29"/>
        <v>18226.284</v>
      </c>
    </row>
    <row r="173" spans="1:17">
      <c r="A173" s="31" t="s">
        <v>469</v>
      </c>
      <c r="B173" s="32" t="s">
        <v>36</v>
      </c>
      <c r="C173" s="31">
        <v>33356.199999999997</v>
      </c>
      <c r="E173">
        <f t="shared" si="24"/>
        <v>-357.58608625914337</v>
      </c>
      <c r="F173">
        <f t="shared" si="25"/>
        <v>-357.5</v>
      </c>
      <c r="G173">
        <f t="shared" si="26"/>
        <v>-8.4155000004102476E-2</v>
      </c>
      <c r="H173">
        <f t="shared" si="27"/>
        <v>-8.4155000004102476E-2</v>
      </c>
      <c r="O173">
        <f t="shared" ca="1" si="28"/>
        <v>-2.2618734249395013E-2</v>
      </c>
      <c r="Q173" s="1">
        <f t="shared" si="29"/>
        <v>18337.699999999997</v>
      </c>
    </row>
    <row r="174" spans="1:17">
      <c r="A174" s="31" t="s">
        <v>469</v>
      </c>
      <c r="B174" s="32" t="s">
        <v>36</v>
      </c>
      <c r="C174" s="31">
        <v>33359.160000000003</v>
      </c>
      <c r="E174">
        <f t="shared" si="24"/>
        <v>-354.55815771006701</v>
      </c>
      <c r="F174">
        <f t="shared" si="25"/>
        <v>-354.5</v>
      </c>
      <c r="G174">
        <f t="shared" si="26"/>
        <v>-5.6853000001865439E-2</v>
      </c>
      <c r="H174">
        <f t="shared" si="27"/>
        <v>-5.6853000001865439E-2</v>
      </c>
      <c r="O174">
        <f t="shared" ca="1" si="28"/>
        <v>-2.2649750697588494E-2</v>
      </c>
      <c r="Q174" s="1">
        <f t="shared" si="29"/>
        <v>18340.660000000003</v>
      </c>
    </row>
    <row r="175" spans="1:17">
      <c r="A175" s="31" t="s">
        <v>67</v>
      </c>
      <c r="B175" s="32" t="s">
        <v>36</v>
      </c>
      <c r="C175" s="31">
        <v>33591.828000000001</v>
      </c>
      <c r="E175">
        <f t="shared" si="24"/>
        <v>-116.55069836717061</v>
      </c>
      <c r="F175">
        <f t="shared" si="25"/>
        <v>-116.5</v>
      </c>
      <c r="G175">
        <f t="shared" si="26"/>
        <v>-4.9560999999812339E-2</v>
      </c>
      <c r="H175">
        <f t="shared" si="27"/>
        <v>-4.9560999999812339E-2</v>
      </c>
      <c r="O175">
        <f t="shared" ca="1" si="28"/>
        <v>-2.5110388920937917E-2</v>
      </c>
      <c r="Q175" s="1">
        <f t="shared" si="29"/>
        <v>18573.328000000001</v>
      </c>
    </row>
    <row r="176" spans="1:17">
      <c r="A176" s="31" t="s">
        <v>469</v>
      </c>
      <c r="B176" s="32" t="s">
        <v>36</v>
      </c>
      <c r="C176" s="31">
        <v>33659.29</v>
      </c>
      <c r="E176">
        <f t="shared" si="24"/>
        <v>-47.540524118066685</v>
      </c>
      <c r="F176">
        <f t="shared" si="25"/>
        <v>-47.5</v>
      </c>
      <c r="G176">
        <f t="shared" si="26"/>
        <v>-3.9615000001504086E-2</v>
      </c>
      <c r="H176">
        <f t="shared" si="27"/>
        <v>-3.9615000001504086E-2</v>
      </c>
      <c r="O176">
        <f t="shared" ca="1" si="28"/>
        <v>-2.5823767229387957E-2</v>
      </c>
      <c r="Q176" s="1">
        <f t="shared" si="29"/>
        <v>18640.79</v>
      </c>
    </row>
    <row r="177" spans="1:21">
      <c r="A177" s="31" t="s">
        <v>67</v>
      </c>
      <c r="B177" s="32" t="s">
        <v>36</v>
      </c>
      <c r="C177" s="31">
        <v>33705.275000000001</v>
      </c>
      <c r="E177">
        <f t="shared" si="24"/>
        <v>-0.50022197989843853</v>
      </c>
      <c r="F177">
        <f t="shared" si="25"/>
        <v>-0.5</v>
      </c>
      <c r="G177">
        <f t="shared" si="26"/>
        <v>-2.1700000070268288E-4</v>
      </c>
      <c r="H177">
        <f t="shared" si="27"/>
        <v>-2.1700000070268288E-4</v>
      </c>
      <c r="O177">
        <f t="shared" ca="1" si="28"/>
        <v>-2.6309691584419148E-2</v>
      </c>
      <c r="Q177" s="1">
        <f t="shared" si="29"/>
        <v>18686.775000000001</v>
      </c>
    </row>
    <row r="178" spans="1:21">
      <c r="A178" t="s">
        <v>12</v>
      </c>
      <c r="C178" s="8">
        <f>+C161</f>
        <v>30761.350999999999</v>
      </c>
      <c r="D178" s="8" t="s">
        <v>14</v>
      </c>
      <c r="E178">
        <f t="shared" si="24"/>
        <v>-3011.9838455920153</v>
      </c>
      <c r="F178">
        <f t="shared" si="25"/>
        <v>-3012</v>
      </c>
      <c r="G178">
        <f t="shared" si="26"/>
        <v>1.5791999994689832E-2</v>
      </c>
      <c r="H178">
        <f t="shared" si="27"/>
        <v>1.5791999994689832E-2</v>
      </c>
      <c r="O178">
        <f t="shared" ca="1" si="28"/>
        <v>4.8256529938026475E-3</v>
      </c>
      <c r="Q178" s="1">
        <f t="shared" si="29"/>
        <v>15742.850999999999</v>
      </c>
    </row>
    <row r="179" spans="1:21">
      <c r="A179" s="31" t="s">
        <v>67</v>
      </c>
      <c r="B179" s="32" t="s">
        <v>29</v>
      </c>
      <c r="C179" s="31">
        <v>34120.213000000003</v>
      </c>
      <c r="E179">
        <f t="shared" si="24"/>
        <v>423.96012136265023</v>
      </c>
      <c r="F179">
        <f t="shared" si="25"/>
        <v>424</v>
      </c>
      <c r="G179">
        <f t="shared" si="26"/>
        <v>-3.8983999998890795E-2</v>
      </c>
      <c r="H179">
        <f t="shared" si="27"/>
        <v>-3.8983999998890795E-2</v>
      </c>
      <c r="O179">
        <f t="shared" ca="1" si="28"/>
        <v>-3.0698519003796585E-2</v>
      </c>
      <c r="Q179" s="1">
        <f t="shared" si="29"/>
        <v>19101.713000000003</v>
      </c>
    </row>
    <row r="180" spans="1:21">
      <c r="A180" s="31" t="s">
        <v>498</v>
      </c>
      <c r="B180" s="32" t="s">
        <v>36</v>
      </c>
      <c r="C180" s="31">
        <v>34685.826999999997</v>
      </c>
      <c r="E180">
        <f t="shared" si="24"/>
        <v>1002.554303238855</v>
      </c>
      <c r="F180">
        <f t="shared" si="25"/>
        <v>1002.5</v>
      </c>
      <c r="G180">
        <f t="shared" si="26"/>
        <v>5.3084999992279336E-2</v>
      </c>
      <c r="H180">
        <f t="shared" si="27"/>
        <v>5.3084999992279336E-2</v>
      </c>
      <c r="O180">
        <f t="shared" ca="1" si="28"/>
        <v>-3.6679524097106002E-2</v>
      </c>
      <c r="Q180" s="1">
        <f t="shared" si="29"/>
        <v>19667.326999999997</v>
      </c>
    </row>
    <row r="181" spans="1:21">
      <c r="A181" s="31" t="s">
        <v>469</v>
      </c>
      <c r="B181" s="32" t="s">
        <v>29</v>
      </c>
      <c r="C181" s="31">
        <v>35514.21</v>
      </c>
      <c r="E181">
        <f t="shared" ref="E181:E212" si="30">+(C181-C$7)/C$8</f>
        <v>1849.9477273145712</v>
      </c>
      <c r="F181">
        <f t="shared" ref="F181:F210" si="31">ROUND(2*E181,0)/2</f>
        <v>1850</v>
      </c>
      <c r="G181">
        <f t="shared" ref="G181:G191" si="32">+C181-(C$7+F181*C$8)</f>
        <v>-5.1100000004225876E-2</v>
      </c>
      <c r="H181">
        <f t="shared" ref="H181:H189" si="33">+G181</f>
        <v>-5.1100000004225876E-2</v>
      </c>
      <c r="O181">
        <f t="shared" ref="O181:O212" ca="1" si="34">+C$11+C$12*$F181</f>
        <v>-4.5441670711764137E-2</v>
      </c>
      <c r="Q181" s="1">
        <f t="shared" ref="Q181:Q212" si="35">+C181-15018.5</f>
        <v>20495.71</v>
      </c>
    </row>
    <row r="182" spans="1:21">
      <c r="A182" s="31" t="s">
        <v>469</v>
      </c>
      <c r="B182" s="32" t="s">
        <v>36</v>
      </c>
      <c r="C182" s="31">
        <v>35541.14</v>
      </c>
      <c r="E182">
        <f t="shared" si="30"/>
        <v>1877.4957394181022</v>
      </c>
      <c r="F182">
        <f t="shared" si="31"/>
        <v>1877.5</v>
      </c>
      <c r="G182">
        <f t="shared" si="32"/>
        <v>-4.1650000057416037E-3</v>
      </c>
      <c r="H182">
        <f t="shared" si="33"/>
        <v>-4.1650000057416037E-3</v>
      </c>
      <c r="O182">
        <f t="shared" ca="1" si="34"/>
        <v>-4.5725988153537706E-2</v>
      </c>
      <c r="Q182" s="1">
        <f t="shared" si="35"/>
        <v>20522.64</v>
      </c>
    </row>
    <row r="183" spans="1:21">
      <c r="A183" s="31" t="s">
        <v>469</v>
      </c>
      <c r="B183" s="32" t="s">
        <v>29</v>
      </c>
      <c r="C183" s="31">
        <v>35904.21</v>
      </c>
      <c r="E183">
        <f t="shared" si="30"/>
        <v>2248.8977726312046</v>
      </c>
      <c r="F183">
        <f t="shared" si="31"/>
        <v>2249</v>
      </c>
      <c r="G183">
        <f t="shared" si="32"/>
        <v>-9.9934000005305279E-2</v>
      </c>
      <c r="H183">
        <f t="shared" si="33"/>
        <v>-9.9934000005305279E-2</v>
      </c>
      <c r="O183">
        <f t="shared" ca="1" si="34"/>
        <v>-4.9566858321496987E-2</v>
      </c>
      <c r="Q183" s="1">
        <f t="shared" si="35"/>
        <v>20885.71</v>
      </c>
    </row>
    <row r="184" spans="1:21">
      <c r="A184" s="31" t="s">
        <v>343</v>
      </c>
      <c r="B184" s="32" t="s">
        <v>36</v>
      </c>
      <c r="C184" s="31">
        <v>37315.402999999998</v>
      </c>
      <c r="E184">
        <f t="shared" si="30"/>
        <v>3692.4760067350903</v>
      </c>
      <c r="F184">
        <f t="shared" si="31"/>
        <v>3692.5</v>
      </c>
      <c r="G184">
        <f t="shared" si="32"/>
        <v>-2.3455000002286397E-2</v>
      </c>
      <c r="H184">
        <f t="shared" si="33"/>
        <v>-2.3455000002286397E-2</v>
      </c>
      <c r="O184">
        <f t="shared" ca="1" si="34"/>
        <v>-6.4490939310593173E-2</v>
      </c>
      <c r="Q184" s="1">
        <f t="shared" si="35"/>
        <v>22296.902999999998</v>
      </c>
    </row>
    <row r="185" spans="1:21">
      <c r="A185" s="31" t="s">
        <v>343</v>
      </c>
      <c r="B185" s="32" t="s">
        <v>36</v>
      </c>
      <c r="C185" s="31">
        <v>37316.383999999998</v>
      </c>
      <c r="E185">
        <f t="shared" si="30"/>
        <v>3693.4795195413867</v>
      </c>
      <c r="F185">
        <f t="shared" si="31"/>
        <v>3693.5</v>
      </c>
      <c r="G185">
        <f t="shared" si="32"/>
        <v>-2.002100000390783E-2</v>
      </c>
      <c r="H185">
        <f t="shared" si="33"/>
        <v>-2.002100000390783E-2</v>
      </c>
      <c r="O185">
        <f t="shared" ca="1" si="34"/>
        <v>-6.450127812665768E-2</v>
      </c>
      <c r="Q185" s="1">
        <f t="shared" si="35"/>
        <v>22297.883999999998</v>
      </c>
    </row>
    <row r="186" spans="1:21">
      <c r="A186" s="31" t="s">
        <v>343</v>
      </c>
      <c r="B186" s="32" t="s">
        <v>29</v>
      </c>
      <c r="C186" s="31">
        <v>37731.296999999999</v>
      </c>
      <c r="E186">
        <f t="shared" si="30"/>
        <v>4117.91428916308</v>
      </c>
      <c r="F186">
        <f t="shared" si="31"/>
        <v>4118</v>
      </c>
      <c r="G186">
        <f t="shared" si="32"/>
        <v>-8.3788000003551133E-2</v>
      </c>
      <c r="H186">
        <f t="shared" si="33"/>
        <v>-8.3788000003551133E-2</v>
      </c>
      <c r="O186">
        <f t="shared" ca="1" si="34"/>
        <v>-6.8890105546035113E-2</v>
      </c>
      <c r="Q186" s="1">
        <f t="shared" si="35"/>
        <v>22712.796999999999</v>
      </c>
    </row>
    <row r="187" spans="1:21">
      <c r="A187" s="31" t="s">
        <v>343</v>
      </c>
      <c r="B187" s="32" t="s">
        <v>36</v>
      </c>
      <c r="C187" s="31">
        <v>38000.555</v>
      </c>
      <c r="E187">
        <f t="shared" si="30"/>
        <v>4393.3514463473539</v>
      </c>
      <c r="F187">
        <f t="shared" si="31"/>
        <v>4393.5</v>
      </c>
      <c r="G187">
        <f t="shared" si="32"/>
        <v>-0.14522100000613136</v>
      </c>
      <c r="H187">
        <f t="shared" si="33"/>
        <v>-0.14522100000613136</v>
      </c>
      <c r="O187">
        <f t="shared" ca="1" si="34"/>
        <v>-7.1738449371803029E-2</v>
      </c>
      <c r="Q187" s="1">
        <f t="shared" si="35"/>
        <v>22982.055</v>
      </c>
    </row>
    <row r="188" spans="1:21">
      <c r="A188" s="31" t="s">
        <v>343</v>
      </c>
      <c r="B188" s="32" t="s">
        <v>36</v>
      </c>
      <c r="C188" s="31">
        <v>38001.548999999999</v>
      </c>
      <c r="E188">
        <f t="shared" si="30"/>
        <v>4394.3682574884924</v>
      </c>
      <c r="F188">
        <f t="shared" si="31"/>
        <v>4394.5</v>
      </c>
      <c r="G188">
        <f t="shared" si="32"/>
        <v>-0.12878700000146637</v>
      </c>
      <c r="H188">
        <f t="shared" si="33"/>
        <v>-0.12878700000146637</v>
      </c>
      <c r="O188">
        <f t="shared" ca="1" si="34"/>
        <v>-7.1748788187867535E-2</v>
      </c>
      <c r="Q188" s="1">
        <f t="shared" si="35"/>
        <v>22983.048999999999</v>
      </c>
    </row>
    <row r="189" spans="1:21">
      <c r="A189" s="31" t="s">
        <v>343</v>
      </c>
      <c r="B189" s="32" t="s">
        <v>36</v>
      </c>
      <c r="C189" s="31">
        <v>38002.559999999998</v>
      </c>
      <c r="E189">
        <f t="shared" si="30"/>
        <v>4395.4024587598124</v>
      </c>
      <c r="F189">
        <f t="shared" si="31"/>
        <v>4395.5</v>
      </c>
      <c r="G189">
        <f t="shared" si="32"/>
        <v>-9.5353000004251953E-2</v>
      </c>
      <c r="H189">
        <f t="shared" si="33"/>
        <v>-9.5353000004251953E-2</v>
      </c>
      <c r="O189">
        <f t="shared" ca="1" si="34"/>
        <v>-7.1759127003932027E-2</v>
      </c>
      <c r="Q189" s="1">
        <f t="shared" si="35"/>
        <v>22984.059999999998</v>
      </c>
    </row>
    <row r="190" spans="1:21">
      <c r="A190" t="s">
        <v>33</v>
      </c>
      <c r="C190" s="8">
        <v>47963.38</v>
      </c>
      <c r="D190" s="8"/>
      <c r="E190">
        <f t="shared" si="30"/>
        <v>14584.81166489014</v>
      </c>
      <c r="F190">
        <f t="shared" si="31"/>
        <v>14585</v>
      </c>
      <c r="G190">
        <f t="shared" si="32"/>
        <v>-0.18411000000924105</v>
      </c>
      <c r="I190">
        <f>+G190</f>
        <v>-0.18411000000924105</v>
      </c>
      <c r="O190">
        <f t="shared" ca="1" si="34"/>
        <v>-0.17710649329308725</v>
      </c>
      <c r="Q190" s="1">
        <f t="shared" si="35"/>
        <v>32944.879999999997</v>
      </c>
    </row>
    <row r="191" spans="1:21">
      <c r="A191" t="s">
        <v>32</v>
      </c>
      <c r="C191" s="8">
        <v>48270.353000000003</v>
      </c>
      <c r="D191" s="8"/>
      <c r="E191">
        <f t="shared" si="30"/>
        <v>14898.829337354204</v>
      </c>
      <c r="F191">
        <f t="shared" si="31"/>
        <v>14899</v>
      </c>
      <c r="G191">
        <f t="shared" si="32"/>
        <v>-0.16683400000329129</v>
      </c>
      <c r="I191">
        <f>+G191</f>
        <v>-0.16683400000329129</v>
      </c>
      <c r="O191">
        <f t="shared" ca="1" si="34"/>
        <v>-0.18035288153733817</v>
      </c>
      <c r="Q191" s="1">
        <f t="shared" si="35"/>
        <v>33251.853000000003</v>
      </c>
    </row>
    <row r="192" spans="1:21">
      <c r="A192" s="31" t="s">
        <v>538</v>
      </c>
      <c r="B192" s="32" t="s">
        <v>29</v>
      </c>
      <c r="C192" s="31">
        <v>49318.35</v>
      </c>
      <c r="E192">
        <f t="shared" si="30"/>
        <v>15970.876646691881</v>
      </c>
      <c r="F192">
        <f t="shared" si="31"/>
        <v>15971</v>
      </c>
      <c r="O192">
        <f t="shared" ca="1" si="34"/>
        <v>-0.19143609235847506</v>
      </c>
      <c r="Q192" s="1">
        <f t="shared" si="35"/>
        <v>34299.85</v>
      </c>
      <c r="U192">
        <f>+C192-(C$7+F192*C$8)</f>
        <v>-0.12058600000455044</v>
      </c>
    </row>
    <row r="193" spans="1:17">
      <c r="A193" s="6" t="s">
        <v>35</v>
      </c>
      <c r="B193" s="7"/>
      <c r="C193" s="8">
        <v>49752.313399999999</v>
      </c>
      <c r="D193" s="8">
        <v>1.2999999999999999E-3</v>
      </c>
      <c r="E193">
        <f t="shared" si="30"/>
        <v>16414.799000783572</v>
      </c>
      <c r="F193">
        <f t="shared" si="31"/>
        <v>16415</v>
      </c>
      <c r="G193">
        <f t="shared" ref="G193:G212" si="36">+C193-(C$7+F193*C$8)</f>
        <v>-0.19649000000208616</v>
      </c>
      <c r="K193">
        <f>+G193</f>
        <v>-0.19649000000208616</v>
      </c>
      <c r="O193">
        <f t="shared" ca="1" si="34"/>
        <v>-0.19602652669111012</v>
      </c>
      <c r="Q193" s="1">
        <f t="shared" si="35"/>
        <v>34733.813399999999</v>
      </c>
    </row>
    <row r="194" spans="1:17">
      <c r="A194" s="6" t="s">
        <v>35</v>
      </c>
      <c r="B194" s="2" t="s">
        <v>36</v>
      </c>
      <c r="C194" s="8">
        <v>49771.376199999999</v>
      </c>
      <c r="D194" s="8">
        <v>1.2999999999999999E-3</v>
      </c>
      <c r="E194">
        <f t="shared" si="30"/>
        <v>16434.299269819116</v>
      </c>
      <c r="F194">
        <f t="shared" si="31"/>
        <v>16434.5</v>
      </c>
      <c r="G194">
        <f t="shared" si="36"/>
        <v>-0.19622700000763871</v>
      </c>
      <c r="K194">
        <f>+G194</f>
        <v>-0.19622700000763871</v>
      </c>
      <c r="O194">
        <f t="shared" ca="1" si="34"/>
        <v>-0.19622813360436775</v>
      </c>
      <c r="Q194" s="1">
        <f t="shared" si="35"/>
        <v>34752.876199999999</v>
      </c>
    </row>
    <row r="195" spans="1:17">
      <c r="A195" s="6" t="s">
        <v>35</v>
      </c>
      <c r="B195" s="7"/>
      <c r="C195" s="8">
        <v>50042.648099999999</v>
      </c>
      <c r="D195" s="8">
        <v>1.2999999999999999E-3</v>
      </c>
      <c r="E195">
        <f t="shared" si="30"/>
        <v>16711.796543660475</v>
      </c>
      <c r="F195">
        <f t="shared" si="31"/>
        <v>16712</v>
      </c>
      <c r="G195">
        <f t="shared" si="36"/>
        <v>-0.19889200000761775</v>
      </c>
      <c r="K195">
        <f>+G195</f>
        <v>-0.19889200000761775</v>
      </c>
      <c r="O195">
        <f t="shared" ca="1" si="34"/>
        <v>-0.19909715506226466</v>
      </c>
      <c r="Q195" s="1">
        <f t="shared" si="35"/>
        <v>35024.148099999999</v>
      </c>
    </row>
    <row r="196" spans="1:17">
      <c r="A196" s="31" t="s">
        <v>554</v>
      </c>
      <c r="B196" s="32" t="s">
        <v>36</v>
      </c>
      <c r="C196" s="31">
        <v>50860.351999999999</v>
      </c>
      <c r="E196">
        <f t="shared" si="30"/>
        <v>17548.265794841467</v>
      </c>
      <c r="F196">
        <f t="shared" si="31"/>
        <v>17548.5</v>
      </c>
      <c r="G196">
        <f t="shared" si="36"/>
        <v>-0.22895100000459934</v>
      </c>
      <c r="L196">
        <f>+G196</f>
        <v>-0.22895100000459934</v>
      </c>
      <c r="O196">
        <f t="shared" ca="1" si="34"/>
        <v>-0.20774557470021338</v>
      </c>
      <c r="Q196" s="1">
        <f t="shared" si="35"/>
        <v>35841.851999999999</v>
      </c>
    </row>
    <row r="197" spans="1:17">
      <c r="A197" s="31" t="s">
        <v>554</v>
      </c>
      <c r="B197" s="32" t="s">
        <v>36</v>
      </c>
      <c r="C197" s="31">
        <v>50862.32</v>
      </c>
      <c r="E197">
        <f t="shared" si="30"/>
        <v>17550.278958147068</v>
      </c>
      <c r="F197">
        <f t="shared" si="31"/>
        <v>17550.5</v>
      </c>
      <c r="G197">
        <f t="shared" si="36"/>
        <v>-0.21608299999934388</v>
      </c>
      <c r="L197">
        <f>+G197</f>
        <v>-0.21608299999934388</v>
      </c>
      <c r="O197">
        <f t="shared" ca="1" si="34"/>
        <v>-0.20776625233234236</v>
      </c>
      <c r="Q197" s="1">
        <f t="shared" si="35"/>
        <v>35843.82</v>
      </c>
    </row>
    <row r="198" spans="1:17">
      <c r="A198" s="31" t="s">
        <v>561</v>
      </c>
      <c r="B198" s="32" t="s">
        <v>36</v>
      </c>
      <c r="C198" s="31">
        <v>50862.355000000003</v>
      </c>
      <c r="E198">
        <f t="shared" si="30"/>
        <v>17550.314761356265</v>
      </c>
      <c r="F198">
        <f t="shared" si="31"/>
        <v>17550.5</v>
      </c>
      <c r="G198">
        <f t="shared" si="36"/>
        <v>-0.18108299999585142</v>
      </c>
      <c r="L198">
        <f>+G198</f>
        <v>-0.18108299999585142</v>
      </c>
      <c r="O198">
        <f t="shared" ca="1" si="34"/>
        <v>-0.20776625233234236</v>
      </c>
      <c r="Q198" s="1">
        <f t="shared" si="35"/>
        <v>35843.855000000003</v>
      </c>
    </row>
    <row r="199" spans="1:17">
      <c r="A199" s="6" t="s">
        <v>35</v>
      </c>
      <c r="B199" s="2" t="s">
        <v>36</v>
      </c>
      <c r="C199" s="8">
        <v>50863.305699999997</v>
      </c>
      <c r="D199" s="8">
        <v>2.0000000000000001E-4</v>
      </c>
      <c r="E199">
        <f t="shared" si="30"/>
        <v>17551.287278812881</v>
      </c>
      <c r="F199">
        <f t="shared" si="31"/>
        <v>17551.5</v>
      </c>
      <c r="G199">
        <f t="shared" si="36"/>
        <v>-0.20794900000328198</v>
      </c>
      <c r="K199">
        <f>+G199</f>
        <v>-0.20794900000328198</v>
      </c>
      <c r="O199">
        <f t="shared" ca="1" si="34"/>
        <v>-0.20777659114840685</v>
      </c>
      <c r="Q199" s="1">
        <f t="shared" si="35"/>
        <v>35844.805699999997</v>
      </c>
    </row>
    <row r="200" spans="1:17">
      <c r="A200" s="31" t="s">
        <v>554</v>
      </c>
      <c r="B200" s="32" t="s">
        <v>36</v>
      </c>
      <c r="C200" s="31">
        <v>50863.31</v>
      </c>
      <c r="E200">
        <f t="shared" si="30"/>
        <v>17551.291677492871</v>
      </c>
      <c r="F200">
        <f t="shared" si="31"/>
        <v>17551.5</v>
      </c>
      <c r="G200">
        <f t="shared" si="36"/>
        <v>-0.20364900000276975</v>
      </c>
      <c r="L200">
        <f>+G200</f>
        <v>-0.20364900000276975</v>
      </c>
      <c r="O200">
        <f t="shared" ca="1" si="34"/>
        <v>-0.20777659114840685</v>
      </c>
      <c r="Q200" s="1">
        <f t="shared" si="35"/>
        <v>35844.81</v>
      </c>
    </row>
    <row r="201" spans="1:17">
      <c r="A201" s="31" t="s">
        <v>554</v>
      </c>
      <c r="B201" s="32" t="s">
        <v>36</v>
      </c>
      <c r="C201" s="31">
        <v>50864.260999999999</v>
      </c>
      <c r="E201">
        <f t="shared" si="30"/>
        <v>17552.264501834143</v>
      </c>
      <c r="F201">
        <f t="shared" si="31"/>
        <v>17552.5</v>
      </c>
      <c r="G201">
        <f t="shared" si="36"/>
        <v>-0.23021500000322703</v>
      </c>
      <c r="I201">
        <f>+G201</f>
        <v>-0.23021500000322703</v>
      </c>
      <c r="O201">
        <f t="shared" ca="1" si="34"/>
        <v>-0.20778692996447135</v>
      </c>
      <c r="Q201" s="1">
        <f t="shared" si="35"/>
        <v>35845.760999999999</v>
      </c>
    </row>
    <row r="202" spans="1:17">
      <c r="A202" s="31" t="s">
        <v>561</v>
      </c>
      <c r="B202" s="32" t="s">
        <v>29</v>
      </c>
      <c r="C202" s="31">
        <v>51184.45</v>
      </c>
      <c r="E202">
        <f t="shared" si="30"/>
        <v>17879.801466090263</v>
      </c>
      <c r="F202">
        <f t="shared" si="31"/>
        <v>17880</v>
      </c>
      <c r="G202">
        <f t="shared" si="36"/>
        <v>-0.1940800000083982</v>
      </c>
      <c r="I202">
        <f>+G202</f>
        <v>-0.1940800000083982</v>
      </c>
      <c r="O202">
        <f t="shared" ca="1" si="34"/>
        <v>-0.21117289222559291</v>
      </c>
      <c r="Q202" s="1">
        <f t="shared" si="35"/>
        <v>36165.949999999997</v>
      </c>
    </row>
    <row r="203" spans="1:17">
      <c r="A203" s="6" t="s">
        <v>35</v>
      </c>
      <c r="B203" s="7"/>
      <c r="C203" s="8">
        <v>51189.322200000002</v>
      </c>
      <c r="D203" s="8">
        <v>4.0000000000000002E-4</v>
      </c>
      <c r="E203">
        <f t="shared" si="30"/>
        <v>17884.78547739999</v>
      </c>
      <c r="F203">
        <f t="shared" si="31"/>
        <v>17885</v>
      </c>
      <c r="G203">
        <f t="shared" si="36"/>
        <v>-0.20971000000281492</v>
      </c>
      <c r="J203">
        <f>+G203</f>
        <v>-0.20971000000281492</v>
      </c>
      <c r="O203">
        <f t="shared" ca="1" si="34"/>
        <v>-0.2112245863059154</v>
      </c>
      <c r="Q203" s="1">
        <f t="shared" si="35"/>
        <v>36170.822200000002</v>
      </c>
    </row>
    <row r="204" spans="1:17">
      <c r="A204" s="31" t="s">
        <v>554</v>
      </c>
      <c r="B204" s="32" t="s">
        <v>36</v>
      </c>
      <c r="C204" s="31">
        <v>51255.311000000002</v>
      </c>
      <c r="E204">
        <f t="shared" si="30"/>
        <v>17952.288643426629</v>
      </c>
      <c r="F204">
        <f t="shared" si="31"/>
        <v>17952.5</v>
      </c>
      <c r="G204">
        <f t="shared" si="36"/>
        <v>-0.20661500000278465</v>
      </c>
      <c r="K204">
        <f t="shared" ref="K204:K211" si="37">+G204</f>
        <v>-0.20661500000278465</v>
      </c>
      <c r="O204">
        <f t="shared" ca="1" si="34"/>
        <v>-0.21192245639026869</v>
      </c>
      <c r="Q204" s="1">
        <f t="shared" si="35"/>
        <v>36236.811000000002</v>
      </c>
    </row>
    <row r="205" spans="1:17">
      <c r="A205" s="31" t="s">
        <v>584</v>
      </c>
      <c r="B205" s="32" t="s">
        <v>29</v>
      </c>
      <c r="C205" s="31">
        <v>51579.358</v>
      </c>
      <c r="E205">
        <f t="shared" si="30"/>
        <v>18283.772144284885</v>
      </c>
      <c r="F205">
        <f t="shared" si="31"/>
        <v>18284</v>
      </c>
      <c r="G205">
        <f t="shared" si="36"/>
        <v>-0.22274400000605965</v>
      </c>
      <c r="K205">
        <f t="shared" si="37"/>
        <v>-0.22274400000605965</v>
      </c>
      <c r="O205">
        <f t="shared" ca="1" si="34"/>
        <v>-0.21534977391564825</v>
      </c>
      <c r="Q205" s="1">
        <f t="shared" si="35"/>
        <v>36560.858</v>
      </c>
    </row>
    <row r="206" spans="1:17">
      <c r="A206" s="6" t="s">
        <v>35</v>
      </c>
      <c r="B206" s="7"/>
      <c r="C206" s="8">
        <v>52621.438699999999</v>
      </c>
      <c r="D206" s="8">
        <v>1E-4</v>
      </c>
      <c r="E206">
        <f t="shared" si="30"/>
        <v>19349.767381435111</v>
      </c>
      <c r="F206">
        <f t="shared" si="31"/>
        <v>19350</v>
      </c>
      <c r="G206">
        <f t="shared" si="36"/>
        <v>-0.22740000000339933</v>
      </c>
      <c r="J206">
        <f>+G206</f>
        <v>-0.22740000000339933</v>
      </c>
      <c r="O206">
        <f t="shared" ca="1" si="34"/>
        <v>-0.22637095184039818</v>
      </c>
      <c r="Q206" s="1">
        <f t="shared" si="35"/>
        <v>37602.938699999999</v>
      </c>
    </row>
    <row r="207" spans="1:17">
      <c r="A207" s="3" t="s">
        <v>31</v>
      </c>
      <c r="C207" s="8">
        <v>53020.767</v>
      </c>
      <c r="D207" s="8">
        <v>1E-3</v>
      </c>
      <c r="E207">
        <f t="shared" si="30"/>
        <v>19758.259800361302</v>
      </c>
      <c r="F207">
        <f t="shared" si="31"/>
        <v>19758.5</v>
      </c>
      <c r="G207">
        <f t="shared" si="36"/>
        <v>-0.23481100000935839</v>
      </c>
      <c r="K207">
        <f t="shared" si="37"/>
        <v>-0.23481100000935839</v>
      </c>
      <c r="O207">
        <f t="shared" ca="1" si="34"/>
        <v>-0.23059435820274371</v>
      </c>
      <c r="Q207" s="1">
        <f t="shared" si="35"/>
        <v>38002.267</v>
      </c>
    </row>
    <row r="208" spans="1:17">
      <c r="A208" s="5" t="s">
        <v>30</v>
      </c>
      <c r="B208" s="4" t="s">
        <v>29</v>
      </c>
      <c r="C208" s="9">
        <v>53025.6584</v>
      </c>
      <c r="D208" s="5">
        <v>1E-4</v>
      </c>
      <c r="E208">
        <f t="shared" si="30"/>
        <v>19763.26345228864</v>
      </c>
      <c r="F208">
        <f t="shared" si="31"/>
        <v>19763.5</v>
      </c>
      <c r="G208">
        <f t="shared" si="36"/>
        <v>-0.23124100000131875</v>
      </c>
      <c r="K208">
        <f t="shared" si="37"/>
        <v>-0.23124100000131875</v>
      </c>
      <c r="O208">
        <f t="shared" ca="1" si="34"/>
        <v>-0.23064605228306617</v>
      </c>
      <c r="Q208" s="1">
        <f t="shared" si="35"/>
        <v>38007.1584</v>
      </c>
    </row>
    <row r="209" spans="1:21">
      <c r="A209" s="12" t="s">
        <v>35</v>
      </c>
      <c r="B209" s="13"/>
      <c r="C209" s="14">
        <v>53361.450700000001</v>
      </c>
      <c r="D209" s="14">
        <v>4.0000000000000002E-4</v>
      </c>
      <c r="E209">
        <f t="shared" si="30"/>
        <v>20106.761794088579</v>
      </c>
      <c r="F209">
        <f t="shared" si="31"/>
        <v>20107</v>
      </c>
      <c r="G209">
        <f t="shared" si="36"/>
        <v>-0.23286200000438839</v>
      </c>
      <c r="J209">
        <f>+G209</f>
        <v>-0.23286200000438839</v>
      </c>
      <c r="O209">
        <f t="shared" ca="1" si="34"/>
        <v>-0.23419743560121967</v>
      </c>
      <c r="Q209" s="1">
        <f t="shared" si="35"/>
        <v>38342.950700000001</v>
      </c>
    </row>
    <row r="210" spans="1:21">
      <c r="A210" s="12" t="s">
        <v>35</v>
      </c>
      <c r="B210" s="15" t="s">
        <v>36</v>
      </c>
      <c r="C210" s="14">
        <v>53637.608500000002</v>
      </c>
      <c r="D210" s="14">
        <v>1.6000000000000001E-3</v>
      </c>
      <c r="E210">
        <f t="shared" si="30"/>
        <v>20389.257093638687</v>
      </c>
      <c r="F210">
        <f t="shared" si="31"/>
        <v>20389.5</v>
      </c>
      <c r="G210">
        <f t="shared" si="36"/>
        <v>-0.23745700000290526</v>
      </c>
      <c r="J210">
        <f>+G210</f>
        <v>-0.23745700000290526</v>
      </c>
      <c r="O210">
        <f t="shared" ca="1" si="34"/>
        <v>-0.23711815113943904</v>
      </c>
      <c r="Q210" s="1">
        <f t="shared" si="35"/>
        <v>38619.108500000002</v>
      </c>
    </row>
    <row r="211" spans="1:21">
      <c r="A211" s="31" t="s">
        <v>611</v>
      </c>
      <c r="B211" s="32" t="s">
        <v>29</v>
      </c>
      <c r="C211" s="31">
        <v>54418.186999999998</v>
      </c>
      <c r="E211">
        <f t="shared" si="30"/>
        <v>21187.748960172503</v>
      </c>
      <c r="F211" s="11">
        <f>ROUND(2*E211,0)/2+0.5</f>
        <v>21188</v>
      </c>
      <c r="G211">
        <f t="shared" si="36"/>
        <v>-0.2454080000097747</v>
      </c>
      <c r="K211">
        <f t="shared" si="37"/>
        <v>-0.2454080000097747</v>
      </c>
      <c r="O211">
        <f t="shared" ca="1" si="34"/>
        <v>-0.24537369576693699</v>
      </c>
      <c r="Q211" s="1">
        <f t="shared" si="35"/>
        <v>39399.686999999998</v>
      </c>
    </row>
    <row r="212" spans="1:21">
      <c r="A212" s="16" t="s">
        <v>47</v>
      </c>
      <c r="B212" s="17" t="s">
        <v>29</v>
      </c>
      <c r="C212" s="16">
        <v>54500.302199999998</v>
      </c>
      <c r="D212" s="16">
        <v>4.0000000000000002E-4</v>
      </c>
      <c r="E212">
        <f t="shared" si="30"/>
        <v>21271.748608278107</v>
      </c>
      <c r="F212" s="11">
        <f>ROUND(2*E212,0)/2+0.5</f>
        <v>21272</v>
      </c>
      <c r="G212">
        <f t="shared" si="36"/>
        <v>-0.24575200000981567</v>
      </c>
      <c r="J212">
        <f>+G212</f>
        <v>-0.24575200000981567</v>
      </c>
      <c r="O212">
        <f t="shared" ca="1" si="34"/>
        <v>-0.24624215631635443</v>
      </c>
      <c r="Q212" s="1">
        <f t="shared" si="35"/>
        <v>39481.802199999998</v>
      </c>
    </row>
    <row r="213" spans="1:21">
      <c r="A213" s="14" t="s">
        <v>43</v>
      </c>
      <c r="B213" s="15" t="s">
        <v>29</v>
      </c>
      <c r="C213" s="14">
        <v>54800.9211</v>
      </c>
      <c r="D213" s="14">
        <v>1.1000000000000001E-3</v>
      </c>
      <c r="E213">
        <f t="shared" ref="E213:E218" si="38">+(C213-C$7)/C$8</f>
        <v>21579.266361555125</v>
      </c>
      <c r="F213" s="11">
        <f>ROUND(2*E213,0)/2+0.5</f>
        <v>21580</v>
      </c>
      <c r="O213">
        <f t="shared" ref="O213:O218" ca="1" si="39">+C$11+C$12*$F213</f>
        <v>-0.24942651166421839</v>
      </c>
      <c r="Q213" s="1">
        <f t="shared" ref="Q213:Q218" si="40">+C213-15018.5</f>
        <v>39782.4211</v>
      </c>
      <c r="U213" s="10">
        <v>-0.22839700000622543</v>
      </c>
    </row>
    <row r="214" spans="1:21">
      <c r="A214" s="16" t="s">
        <v>47</v>
      </c>
      <c r="B214" s="17" t="s">
        <v>29</v>
      </c>
      <c r="C214" s="16">
        <v>54840.491600000001</v>
      </c>
      <c r="D214" s="16">
        <v>5.0000000000000001E-4</v>
      </c>
      <c r="E214">
        <f t="shared" si="38"/>
        <v>21619.74495839667</v>
      </c>
      <c r="F214" s="11">
        <f t="shared" ref="F214:F220" si="41">ROUND(2*E214,0)/2+0.5</f>
        <v>21620</v>
      </c>
      <c r="G214">
        <f t="shared" ref="G214:G220" si="42">+C214-(C$7+F214*C$8)</f>
        <v>-0.24932000000262633</v>
      </c>
      <c r="J214">
        <f>+G214</f>
        <v>-0.24932000000262633</v>
      </c>
      <c r="O214">
        <f t="shared" ca="1" si="39"/>
        <v>-0.24984006430679814</v>
      </c>
      <c r="Q214" s="1">
        <f t="shared" si="40"/>
        <v>39821.991600000001</v>
      </c>
    </row>
    <row r="215" spans="1:21">
      <c r="A215" s="16" t="s">
        <v>48</v>
      </c>
      <c r="B215" s="17" t="s">
        <v>29</v>
      </c>
      <c r="C215" s="16">
        <v>54847.333400000003</v>
      </c>
      <c r="D215" s="16">
        <v>2.0000000000000001E-4</v>
      </c>
      <c r="E215">
        <f t="shared" si="38"/>
        <v>21626.743769730125</v>
      </c>
      <c r="F215" s="11">
        <f t="shared" si="41"/>
        <v>21627</v>
      </c>
      <c r="G215">
        <f t="shared" si="42"/>
        <v>-0.25048200000310317</v>
      </c>
      <c r="J215">
        <f>+G215</f>
        <v>-0.25048200000310317</v>
      </c>
      <c r="O215">
        <f t="shared" ca="1" si="39"/>
        <v>-0.24991243601924959</v>
      </c>
      <c r="Q215" s="1">
        <f t="shared" si="40"/>
        <v>39828.833400000003</v>
      </c>
    </row>
    <row r="216" spans="1:21">
      <c r="A216" s="16" t="s">
        <v>44</v>
      </c>
      <c r="B216" s="17" t="s">
        <v>36</v>
      </c>
      <c r="C216" s="16">
        <v>54854.665399999998</v>
      </c>
      <c r="D216" s="16">
        <v>1E-4</v>
      </c>
      <c r="E216">
        <f t="shared" si="38"/>
        <v>21634.244030582071</v>
      </c>
      <c r="F216" s="11">
        <f t="shared" si="41"/>
        <v>21634.5</v>
      </c>
      <c r="G216">
        <f t="shared" si="42"/>
        <v>-0.25022700000408804</v>
      </c>
      <c r="K216">
        <f>+G216</f>
        <v>-0.25022700000408804</v>
      </c>
      <c r="O216">
        <f t="shared" ca="1" si="39"/>
        <v>-0.24998997713973328</v>
      </c>
      <c r="Q216" s="1">
        <f t="shared" si="40"/>
        <v>39836.165399999998</v>
      </c>
    </row>
    <row r="217" spans="1:21">
      <c r="A217" s="31" t="s">
        <v>647</v>
      </c>
      <c r="B217" s="32" t="s">
        <v>29</v>
      </c>
      <c r="C217" s="31">
        <v>55206.096400000002</v>
      </c>
      <c r="E217">
        <f t="shared" si="38"/>
        <v>21993.739962314565</v>
      </c>
      <c r="F217" s="11">
        <f t="shared" si="41"/>
        <v>21994</v>
      </c>
      <c r="G217">
        <f t="shared" si="42"/>
        <v>-0.25420400000439258</v>
      </c>
      <c r="K217">
        <f>+G217</f>
        <v>-0.25420400000439258</v>
      </c>
      <c r="O217">
        <f t="shared" ca="1" si="39"/>
        <v>-0.25370678151491866</v>
      </c>
      <c r="Q217" s="1">
        <f t="shared" si="40"/>
        <v>40187.596400000002</v>
      </c>
    </row>
    <row r="218" spans="1:21">
      <c r="A218" s="14" t="s">
        <v>49</v>
      </c>
      <c r="B218" s="15" t="s">
        <v>29</v>
      </c>
      <c r="C218" s="35">
        <v>56602.5357</v>
      </c>
      <c r="D218" s="14">
        <v>2.0000000000000001E-4</v>
      </c>
      <c r="E218">
        <f t="shared" si="38"/>
        <v>23422.225916204119</v>
      </c>
      <c r="F218" s="11">
        <f t="shared" si="41"/>
        <v>23422.5</v>
      </c>
      <c r="G218">
        <f t="shared" si="42"/>
        <v>-0.26793500000349013</v>
      </c>
      <c r="K218">
        <f>+G218</f>
        <v>-0.26793500000349013</v>
      </c>
      <c r="O218">
        <f t="shared" ca="1" si="39"/>
        <v>-0.26847578026304741</v>
      </c>
      <c r="Q218" s="1">
        <f t="shared" si="40"/>
        <v>41584.0357</v>
      </c>
    </row>
    <row r="219" spans="1:21">
      <c r="A219" s="33" t="s">
        <v>649</v>
      </c>
      <c r="B219" s="34" t="s">
        <v>29</v>
      </c>
      <c r="C219" s="33">
        <v>57033.150300000001</v>
      </c>
      <c r="D219" s="33" t="s">
        <v>645</v>
      </c>
      <c r="E219">
        <f>+(C219-C$7)/C$8</f>
        <v>23862.722619240027</v>
      </c>
      <c r="F219" s="11">
        <f t="shared" si="41"/>
        <v>23863</v>
      </c>
      <c r="G219">
        <f t="shared" si="42"/>
        <v>-0.27115800000319723</v>
      </c>
      <c r="K219">
        <f>+G219</f>
        <v>-0.27115800000319723</v>
      </c>
      <c r="O219">
        <f ca="1">+C$11+C$12*$F219</f>
        <v>-0.27303002873945681</v>
      </c>
      <c r="Q219" s="1">
        <f>+C219-15018.5</f>
        <v>42014.650300000001</v>
      </c>
    </row>
    <row r="220" spans="1:21">
      <c r="A220" s="33" t="s">
        <v>649</v>
      </c>
      <c r="B220" s="34" t="s">
        <v>36</v>
      </c>
      <c r="C220" s="33">
        <v>57362.097199999997</v>
      </c>
      <c r="D220" s="33" t="s">
        <v>645</v>
      </c>
      <c r="E220">
        <f>+(C220-C$7)/C$8</f>
        <v>24199.218467090705</v>
      </c>
      <c r="F220" s="11">
        <f t="shared" si="41"/>
        <v>24199.5</v>
      </c>
      <c r="G220">
        <f t="shared" si="42"/>
        <v>-0.27521700000943383</v>
      </c>
      <c r="K220">
        <f>+G220</f>
        <v>-0.27521700000943383</v>
      </c>
      <c r="O220">
        <f ca="1">+C$11+C$12*$F220</f>
        <v>-0.27650904034515877</v>
      </c>
      <c r="Q220" s="1">
        <f>+C220-15018.5</f>
        <v>42343.597199999997</v>
      </c>
    </row>
    <row r="221" spans="1:21">
      <c r="B221" s="2"/>
    </row>
    <row r="222" spans="1:21">
      <c r="B222" s="2"/>
    </row>
    <row r="223" spans="1:21">
      <c r="B223" s="2"/>
    </row>
    <row r="224" spans="1:21">
      <c r="B224" s="2"/>
    </row>
    <row r="225" spans="2:2">
      <c r="B225" s="2"/>
    </row>
    <row r="226" spans="2:2">
      <c r="B226" s="2"/>
    </row>
    <row r="227" spans="2:2">
      <c r="B227" s="2"/>
    </row>
    <row r="228" spans="2:2">
      <c r="B228" s="2"/>
    </row>
    <row r="229" spans="2:2">
      <c r="B229" s="2"/>
    </row>
    <row r="230" spans="2:2">
      <c r="B230" s="2"/>
    </row>
    <row r="231" spans="2:2">
      <c r="B231" s="2"/>
    </row>
    <row r="232" spans="2:2">
      <c r="B232" s="2"/>
    </row>
    <row r="233" spans="2:2">
      <c r="B233" s="2"/>
    </row>
    <row r="234" spans="2:2">
      <c r="B234" s="2"/>
    </row>
    <row r="235" spans="2:2">
      <c r="B235" s="2"/>
    </row>
    <row r="236" spans="2:2">
      <c r="B236" s="2"/>
    </row>
    <row r="237" spans="2:2">
      <c r="B237" s="2"/>
    </row>
    <row r="238" spans="2:2">
      <c r="B238" s="2"/>
    </row>
    <row r="239" spans="2:2">
      <c r="B239" s="2"/>
    </row>
    <row r="240" spans="2:2">
      <c r="B240" s="2"/>
    </row>
    <row r="241" spans="2:2">
      <c r="B241" s="2"/>
    </row>
    <row r="242" spans="2:2">
      <c r="B242" s="2"/>
    </row>
    <row r="243" spans="2:2">
      <c r="B243" s="2"/>
    </row>
    <row r="244" spans="2:2">
      <c r="B244" s="2"/>
    </row>
    <row r="245" spans="2:2">
      <c r="B245" s="2"/>
    </row>
    <row r="246" spans="2:2">
      <c r="B246" s="2"/>
    </row>
    <row r="247" spans="2:2">
      <c r="B247" s="2"/>
    </row>
    <row r="248" spans="2:2">
      <c r="B248" s="2"/>
    </row>
    <row r="249" spans="2:2">
      <c r="B249" s="2"/>
    </row>
    <row r="250" spans="2:2">
      <c r="B250" s="2"/>
    </row>
    <row r="251" spans="2:2">
      <c r="B251" s="2"/>
    </row>
    <row r="252" spans="2:2">
      <c r="B252" s="2"/>
    </row>
    <row r="253" spans="2:2">
      <c r="B253" s="2"/>
    </row>
    <row r="254" spans="2:2">
      <c r="B254" s="2"/>
    </row>
    <row r="255" spans="2:2">
      <c r="B255" s="2"/>
    </row>
    <row r="256" spans="2:2">
      <c r="B256" s="2"/>
    </row>
    <row r="257" spans="2:2">
      <c r="B257" s="2"/>
    </row>
    <row r="258" spans="2:2">
      <c r="B258" s="2"/>
    </row>
    <row r="259" spans="2:2">
      <c r="B259" s="2"/>
    </row>
    <row r="260" spans="2:2">
      <c r="B260" s="2"/>
    </row>
    <row r="261" spans="2:2">
      <c r="B261" s="2"/>
    </row>
    <row r="262" spans="2:2">
      <c r="B262" s="2"/>
    </row>
    <row r="263" spans="2:2">
      <c r="B263" s="2"/>
    </row>
    <row r="264" spans="2:2">
      <c r="B264" s="2"/>
    </row>
    <row r="265" spans="2:2">
      <c r="B265" s="2"/>
    </row>
    <row r="266" spans="2:2">
      <c r="B266" s="2"/>
    </row>
    <row r="267" spans="2:2">
      <c r="B267" s="2"/>
    </row>
    <row r="268" spans="2:2">
      <c r="B268" s="2"/>
    </row>
    <row r="269" spans="2:2">
      <c r="B269" s="2"/>
    </row>
    <row r="270" spans="2:2">
      <c r="B270" s="2"/>
    </row>
    <row r="271" spans="2:2">
      <c r="B271" s="2"/>
    </row>
    <row r="272" spans="2:2">
      <c r="B272" s="2"/>
    </row>
    <row r="273" spans="2:2">
      <c r="B273" s="2"/>
    </row>
    <row r="274" spans="2:2">
      <c r="B274" s="2"/>
    </row>
    <row r="275" spans="2:2">
      <c r="B275" s="2"/>
    </row>
    <row r="276" spans="2:2">
      <c r="B276" s="2"/>
    </row>
    <row r="277" spans="2:2">
      <c r="B277" s="2"/>
    </row>
    <row r="278" spans="2:2">
      <c r="B278" s="2"/>
    </row>
    <row r="279" spans="2:2">
      <c r="B279" s="2"/>
    </row>
    <row r="280" spans="2:2">
      <c r="B280" s="2"/>
    </row>
    <row r="281" spans="2:2">
      <c r="B281" s="2"/>
    </row>
    <row r="282" spans="2:2">
      <c r="B282" s="2"/>
    </row>
    <row r="283" spans="2:2">
      <c r="B283" s="2"/>
    </row>
    <row r="284" spans="2:2">
      <c r="B284" s="2"/>
    </row>
    <row r="285" spans="2:2">
      <c r="B285" s="2"/>
    </row>
    <row r="286" spans="2:2">
      <c r="B286" s="2"/>
    </row>
    <row r="287" spans="2:2">
      <c r="B287" s="2"/>
    </row>
    <row r="288" spans="2:2">
      <c r="B288" s="2"/>
    </row>
    <row r="289" spans="2:2">
      <c r="B289" s="2"/>
    </row>
    <row r="290" spans="2:2">
      <c r="B290" s="2"/>
    </row>
    <row r="291" spans="2:2">
      <c r="B291" s="2"/>
    </row>
    <row r="292" spans="2:2">
      <c r="B292" s="2"/>
    </row>
    <row r="293" spans="2:2">
      <c r="B293" s="2"/>
    </row>
    <row r="294" spans="2:2">
      <c r="B294" s="2"/>
    </row>
    <row r="295" spans="2:2">
      <c r="B295" s="2"/>
    </row>
    <row r="296" spans="2:2">
      <c r="B296" s="2"/>
    </row>
    <row r="297" spans="2:2">
      <c r="B297" s="2"/>
    </row>
    <row r="298" spans="2:2">
      <c r="B298" s="2"/>
    </row>
    <row r="299" spans="2:2">
      <c r="B299" s="2"/>
    </row>
    <row r="300" spans="2:2">
      <c r="B300" s="2"/>
    </row>
    <row r="301" spans="2:2">
      <c r="B301" s="2"/>
    </row>
    <row r="302" spans="2:2">
      <c r="B302" s="2"/>
    </row>
    <row r="303" spans="2:2">
      <c r="B303" s="2"/>
    </row>
    <row r="304" spans="2:2">
      <c r="B304" s="2"/>
    </row>
    <row r="305" spans="2:2">
      <c r="B305" s="2"/>
    </row>
    <row r="306" spans="2:2">
      <c r="B306" s="2"/>
    </row>
    <row r="307" spans="2:2">
      <c r="B307" s="2"/>
    </row>
    <row r="308" spans="2:2">
      <c r="B308" s="2"/>
    </row>
    <row r="309" spans="2:2">
      <c r="B309" s="2"/>
    </row>
    <row r="310" spans="2:2">
      <c r="B310" s="2"/>
    </row>
    <row r="311" spans="2:2">
      <c r="B311" s="2"/>
    </row>
    <row r="312" spans="2:2">
      <c r="B312" s="2"/>
    </row>
    <row r="313" spans="2:2">
      <c r="B313" s="2"/>
    </row>
    <row r="314" spans="2:2">
      <c r="B314" s="2"/>
    </row>
    <row r="315" spans="2:2">
      <c r="B315" s="2"/>
    </row>
    <row r="316" spans="2:2">
      <c r="B316" s="2"/>
    </row>
    <row r="317" spans="2:2">
      <c r="B317" s="2"/>
    </row>
    <row r="318" spans="2:2">
      <c r="B318" s="2"/>
    </row>
    <row r="319" spans="2:2">
      <c r="B319" s="2"/>
    </row>
    <row r="320" spans="2:2">
      <c r="B320" s="2"/>
    </row>
    <row r="321" spans="2:2">
      <c r="B321" s="2"/>
    </row>
    <row r="322" spans="2:2">
      <c r="B322" s="2"/>
    </row>
    <row r="323" spans="2:2">
      <c r="B323" s="2"/>
    </row>
    <row r="324" spans="2:2">
      <c r="B324" s="2"/>
    </row>
    <row r="325" spans="2:2">
      <c r="B325" s="2"/>
    </row>
    <row r="326" spans="2:2">
      <c r="B326" s="2"/>
    </row>
    <row r="327" spans="2:2">
      <c r="B327" s="2"/>
    </row>
    <row r="328" spans="2:2">
      <c r="B328" s="2"/>
    </row>
    <row r="329" spans="2:2">
      <c r="B329" s="2"/>
    </row>
    <row r="330" spans="2:2">
      <c r="B330" s="2"/>
    </row>
    <row r="331" spans="2:2">
      <c r="B331" s="2"/>
    </row>
    <row r="332" spans="2:2">
      <c r="B332" s="2"/>
    </row>
    <row r="333" spans="2:2">
      <c r="B333" s="2"/>
    </row>
    <row r="334" spans="2:2">
      <c r="B334" s="2"/>
    </row>
    <row r="335" spans="2:2">
      <c r="B335" s="2"/>
    </row>
    <row r="336" spans="2:2">
      <c r="B336" s="2"/>
    </row>
    <row r="337" spans="2:2">
      <c r="B337" s="2"/>
    </row>
    <row r="338" spans="2:2">
      <c r="B338" s="2"/>
    </row>
    <row r="339" spans="2:2">
      <c r="B339" s="2"/>
    </row>
    <row r="340" spans="2:2">
      <c r="B340" s="2"/>
    </row>
    <row r="341" spans="2:2">
      <c r="B341" s="2"/>
    </row>
    <row r="342" spans="2:2">
      <c r="B342" s="2"/>
    </row>
    <row r="343" spans="2:2">
      <c r="B343" s="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topLeftCell="A159" workbookViewId="0">
      <selection activeCell="A28" sqref="A28:C206"/>
    </sheetView>
  </sheetViews>
  <sheetFormatPr defaultRowHeight="12.75"/>
  <cols>
    <col min="1" max="1" width="19.7109375" style="8" customWidth="1"/>
    <col min="2" max="2" width="4.42578125" style="6" customWidth="1"/>
    <col min="3" max="3" width="12.7109375" style="8" customWidth="1"/>
    <col min="4" max="4" width="5.42578125" style="6" customWidth="1"/>
    <col min="5" max="5" width="14.85546875" style="6" customWidth="1"/>
    <col min="6" max="6" width="9.140625" style="6"/>
    <col min="7" max="7" width="12" style="6" customWidth="1"/>
    <col min="8" max="8" width="14.140625" style="8" customWidth="1"/>
    <col min="9" max="9" width="22.5703125" style="6" customWidth="1"/>
    <col min="10" max="10" width="25.140625" style="6" customWidth="1"/>
    <col min="11" max="11" width="15.7109375" style="6" customWidth="1"/>
    <col min="12" max="12" width="14.140625" style="6" customWidth="1"/>
    <col min="13" max="13" width="9.5703125" style="6" customWidth="1"/>
    <col min="14" max="14" width="14.140625" style="6" customWidth="1"/>
    <col min="15" max="15" width="23.42578125" style="6" customWidth="1"/>
    <col min="16" max="16" width="16.5703125" style="6" customWidth="1"/>
    <col min="17" max="17" width="41" style="6" customWidth="1"/>
    <col min="18" max="16384" width="9.140625" style="6"/>
  </cols>
  <sheetData>
    <row r="1" spans="1:16" ht="15.75">
      <c r="A1" s="18" t="s">
        <v>50</v>
      </c>
      <c r="I1" s="19" t="s">
        <v>51</v>
      </c>
      <c r="J1" s="20" t="s">
        <v>52</v>
      </c>
    </row>
    <row r="2" spans="1:16">
      <c r="I2" s="21" t="s">
        <v>53</v>
      </c>
      <c r="J2" s="22" t="s">
        <v>54</v>
      </c>
    </row>
    <row r="3" spans="1:16">
      <c r="A3" s="23" t="s">
        <v>55</v>
      </c>
      <c r="I3" s="21" t="s">
        <v>56</v>
      </c>
      <c r="J3" s="22" t="s">
        <v>57</v>
      </c>
    </row>
    <row r="4" spans="1:16">
      <c r="I4" s="21" t="s">
        <v>58</v>
      </c>
      <c r="J4" s="22" t="s">
        <v>57</v>
      </c>
    </row>
    <row r="5" spans="1:16" ht="13.5" thickBot="1">
      <c r="I5" s="24" t="s">
        <v>59</v>
      </c>
      <c r="J5" s="25" t="s">
        <v>60</v>
      </c>
    </row>
    <row r="10" spans="1:16" ht="13.5" thickBot="1"/>
    <row r="11" spans="1:16" ht="12.75" customHeight="1" thickBot="1">
      <c r="A11" s="8" t="str">
        <f t="shared" ref="A11:A42" si="0">P11</f>
        <v> BBS 95 </v>
      </c>
      <c r="B11" s="2" t="str">
        <f t="shared" ref="B11:B42" si="1">IF(H11=INT(H11),"I","II")</f>
        <v>I</v>
      </c>
      <c r="C11" s="8">
        <f t="shared" ref="C11:C42" si="2">1*G11</f>
        <v>47963.38</v>
      </c>
      <c r="D11" s="6" t="str">
        <f t="shared" ref="D11:D42" si="3">VLOOKUP(F11,I$1:J$5,2,FALSE)</f>
        <v>vis</v>
      </c>
      <c r="E11" s="26">
        <f>VLOOKUP(C11,Active!C$21:E$969,3,FALSE)</f>
        <v>14584.81166489014</v>
      </c>
      <c r="F11" s="2" t="s">
        <v>59</v>
      </c>
      <c r="G11" s="6" t="str">
        <f t="shared" ref="G11:G42" si="4">MID(I11,3,LEN(I11)-3)</f>
        <v>47963.380</v>
      </c>
      <c r="H11" s="8">
        <f t="shared" ref="H11:H42" si="5">1*K11</f>
        <v>14585</v>
      </c>
      <c r="I11" s="27" t="s">
        <v>522</v>
      </c>
      <c r="J11" s="28" t="s">
        <v>523</v>
      </c>
      <c r="K11" s="27">
        <v>14585</v>
      </c>
      <c r="L11" s="27" t="s">
        <v>524</v>
      </c>
      <c r="M11" s="28" t="s">
        <v>525</v>
      </c>
      <c r="N11" s="28"/>
      <c r="O11" s="29" t="s">
        <v>526</v>
      </c>
      <c r="P11" s="29" t="s">
        <v>527</v>
      </c>
    </row>
    <row r="12" spans="1:16" ht="12.75" customHeight="1" thickBot="1">
      <c r="A12" s="8" t="str">
        <f t="shared" si="0"/>
        <v> BBS 98 </v>
      </c>
      <c r="B12" s="2" t="str">
        <f t="shared" si="1"/>
        <v>I</v>
      </c>
      <c r="C12" s="8">
        <f t="shared" si="2"/>
        <v>48270.353000000003</v>
      </c>
      <c r="D12" s="6" t="str">
        <f t="shared" si="3"/>
        <v>vis</v>
      </c>
      <c r="E12" s="26">
        <f>VLOOKUP(C12,Active!C$21:E$969,3,FALSE)</f>
        <v>14898.829337354204</v>
      </c>
      <c r="F12" s="2" t="s">
        <v>59</v>
      </c>
      <c r="G12" s="6" t="str">
        <f t="shared" si="4"/>
        <v>48270.353</v>
      </c>
      <c r="H12" s="8">
        <f t="shared" si="5"/>
        <v>14899</v>
      </c>
      <c r="I12" s="27" t="s">
        <v>528</v>
      </c>
      <c r="J12" s="28" t="s">
        <v>529</v>
      </c>
      <c r="K12" s="27">
        <v>14899</v>
      </c>
      <c r="L12" s="27" t="s">
        <v>530</v>
      </c>
      <c r="M12" s="28" t="s">
        <v>525</v>
      </c>
      <c r="N12" s="28"/>
      <c r="O12" s="29" t="s">
        <v>526</v>
      </c>
      <c r="P12" s="29" t="s">
        <v>531</v>
      </c>
    </row>
    <row r="13" spans="1:16" ht="12.75" customHeight="1" thickBot="1">
      <c r="A13" s="8" t="str">
        <f t="shared" si="0"/>
        <v>BAVM 178 </v>
      </c>
      <c r="B13" s="2" t="str">
        <f t="shared" si="1"/>
        <v>I</v>
      </c>
      <c r="C13" s="8">
        <f t="shared" si="2"/>
        <v>49752.313399999999</v>
      </c>
      <c r="D13" s="6" t="str">
        <f t="shared" si="3"/>
        <v>vis</v>
      </c>
      <c r="E13" s="26">
        <f>VLOOKUP(C13,Active!C$21:E$969,3,FALSE)</f>
        <v>16414.799000783572</v>
      </c>
      <c r="F13" s="2" t="s">
        <v>59</v>
      </c>
      <c r="G13" s="6" t="str">
        <f t="shared" si="4"/>
        <v>49752.3134</v>
      </c>
      <c r="H13" s="8">
        <f t="shared" si="5"/>
        <v>16415</v>
      </c>
      <c r="I13" s="27" t="s">
        <v>539</v>
      </c>
      <c r="J13" s="28" t="s">
        <v>540</v>
      </c>
      <c r="K13" s="27">
        <v>16415</v>
      </c>
      <c r="L13" s="27" t="s">
        <v>541</v>
      </c>
      <c r="M13" s="28" t="s">
        <v>542</v>
      </c>
      <c r="N13" s="28" t="s">
        <v>536</v>
      </c>
      <c r="O13" s="29" t="s">
        <v>537</v>
      </c>
      <c r="P13" s="30" t="s">
        <v>543</v>
      </c>
    </row>
    <row r="14" spans="1:16" ht="12.75" customHeight="1" thickBot="1">
      <c r="A14" s="8" t="str">
        <f t="shared" si="0"/>
        <v>BAVM 178 </v>
      </c>
      <c r="B14" s="2" t="str">
        <f t="shared" si="1"/>
        <v>II</v>
      </c>
      <c r="C14" s="8">
        <f t="shared" si="2"/>
        <v>49771.376199999999</v>
      </c>
      <c r="D14" s="6" t="str">
        <f t="shared" si="3"/>
        <v>vis</v>
      </c>
      <c r="E14" s="26">
        <f>VLOOKUP(C14,Active!C$21:E$969,3,FALSE)</f>
        <v>16434.299269819116</v>
      </c>
      <c r="F14" s="2" t="s">
        <v>59</v>
      </c>
      <c r="G14" s="6" t="str">
        <f t="shared" si="4"/>
        <v>49771.3762</v>
      </c>
      <c r="H14" s="8">
        <f t="shared" si="5"/>
        <v>16434.5</v>
      </c>
      <c r="I14" s="27" t="s">
        <v>544</v>
      </c>
      <c r="J14" s="28" t="s">
        <v>545</v>
      </c>
      <c r="K14" s="27">
        <v>16434.5</v>
      </c>
      <c r="L14" s="27" t="s">
        <v>546</v>
      </c>
      <c r="M14" s="28" t="s">
        <v>542</v>
      </c>
      <c r="N14" s="28" t="s">
        <v>536</v>
      </c>
      <c r="O14" s="29" t="s">
        <v>537</v>
      </c>
      <c r="P14" s="30" t="s">
        <v>543</v>
      </c>
    </row>
    <row r="15" spans="1:16" ht="12.75" customHeight="1" thickBot="1">
      <c r="A15" s="8" t="str">
        <f t="shared" si="0"/>
        <v>BAVM 178 </v>
      </c>
      <c r="B15" s="2" t="str">
        <f t="shared" si="1"/>
        <v>I</v>
      </c>
      <c r="C15" s="8">
        <f t="shared" si="2"/>
        <v>50042.648099999999</v>
      </c>
      <c r="D15" s="6" t="str">
        <f t="shared" si="3"/>
        <v>vis</v>
      </c>
      <c r="E15" s="26">
        <f>VLOOKUP(C15,Active!C$21:E$969,3,FALSE)</f>
        <v>16711.796543660475</v>
      </c>
      <c r="F15" s="2" t="s">
        <v>59</v>
      </c>
      <c r="G15" s="6" t="str">
        <f t="shared" si="4"/>
        <v>50042.6481</v>
      </c>
      <c r="H15" s="8">
        <f t="shared" si="5"/>
        <v>16712</v>
      </c>
      <c r="I15" s="27" t="s">
        <v>547</v>
      </c>
      <c r="J15" s="28" t="s">
        <v>548</v>
      </c>
      <c r="K15" s="27">
        <v>16712</v>
      </c>
      <c r="L15" s="27" t="s">
        <v>549</v>
      </c>
      <c r="M15" s="28" t="s">
        <v>542</v>
      </c>
      <c r="N15" s="28" t="s">
        <v>536</v>
      </c>
      <c r="O15" s="29" t="s">
        <v>537</v>
      </c>
      <c r="P15" s="30" t="s">
        <v>543</v>
      </c>
    </row>
    <row r="16" spans="1:16" ht="12.75" customHeight="1" thickBot="1">
      <c r="A16" s="8" t="str">
        <f t="shared" si="0"/>
        <v>BAVM 178 </v>
      </c>
      <c r="B16" s="2" t="str">
        <f t="shared" si="1"/>
        <v>II</v>
      </c>
      <c r="C16" s="8">
        <f t="shared" si="2"/>
        <v>50863.305699999997</v>
      </c>
      <c r="D16" s="6" t="str">
        <f t="shared" si="3"/>
        <v>vis</v>
      </c>
      <c r="E16" s="26">
        <f>VLOOKUP(C16,Active!C$21:E$969,3,FALSE)</f>
        <v>17551.287278812881</v>
      </c>
      <c r="F16" s="2" t="s">
        <v>59</v>
      </c>
      <c r="G16" s="6" t="str">
        <f t="shared" si="4"/>
        <v>50863.3057</v>
      </c>
      <c r="H16" s="8">
        <f t="shared" si="5"/>
        <v>17551.5</v>
      </c>
      <c r="I16" s="27" t="s">
        <v>562</v>
      </c>
      <c r="J16" s="28" t="s">
        <v>563</v>
      </c>
      <c r="K16" s="27">
        <v>17551.5</v>
      </c>
      <c r="L16" s="27" t="s">
        <v>564</v>
      </c>
      <c r="M16" s="28" t="s">
        <v>542</v>
      </c>
      <c r="N16" s="28" t="s">
        <v>536</v>
      </c>
      <c r="O16" s="29" t="s">
        <v>537</v>
      </c>
      <c r="P16" s="30" t="s">
        <v>543</v>
      </c>
    </row>
    <row r="17" spans="1:16" ht="13.5" thickBot="1">
      <c r="A17" s="8" t="str">
        <f t="shared" si="0"/>
        <v>BAVM 178 </v>
      </c>
      <c r="B17" s="2" t="str">
        <f t="shared" si="1"/>
        <v>I</v>
      </c>
      <c r="C17" s="8">
        <f t="shared" si="2"/>
        <v>51189.322200000002</v>
      </c>
      <c r="D17" s="6" t="str">
        <f t="shared" si="3"/>
        <v>vis</v>
      </c>
      <c r="E17" s="26">
        <f>VLOOKUP(C17,Active!C$21:E$969,3,FALSE)</f>
        <v>17884.78547739999</v>
      </c>
      <c r="F17" s="2" t="s">
        <v>59</v>
      </c>
      <c r="G17" s="6" t="str">
        <f t="shared" si="4"/>
        <v>51189.3222</v>
      </c>
      <c r="H17" s="8">
        <f t="shared" si="5"/>
        <v>17885</v>
      </c>
      <c r="I17" s="27" t="s">
        <v>574</v>
      </c>
      <c r="J17" s="28" t="s">
        <v>575</v>
      </c>
      <c r="K17" s="27">
        <v>17885</v>
      </c>
      <c r="L17" s="27" t="s">
        <v>576</v>
      </c>
      <c r="M17" s="28" t="s">
        <v>542</v>
      </c>
      <c r="N17" s="28" t="s">
        <v>536</v>
      </c>
      <c r="O17" s="29" t="s">
        <v>577</v>
      </c>
      <c r="P17" s="30" t="s">
        <v>543</v>
      </c>
    </row>
    <row r="18" spans="1:16" ht="13.5" thickBot="1">
      <c r="A18" s="8" t="str">
        <f t="shared" si="0"/>
        <v>BAVM 178 </v>
      </c>
      <c r="B18" s="2" t="str">
        <f t="shared" si="1"/>
        <v>I</v>
      </c>
      <c r="C18" s="8">
        <f t="shared" si="2"/>
        <v>52621.438699999999</v>
      </c>
      <c r="D18" s="6" t="str">
        <f t="shared" si="3"/>
        <v>vis</v>
      </c>
      <c r="E18" s="26">
        <f>VLOOKUP(C18,Active!C$21:E$969,3,FALSE)</f>
        <v>19349.767381435111</v>
      </c>
      <c r="F18" s="2" t="s">
        <v>59</v>
      </c>
      <c r="G18" s="6" t="str">
        <f t="shared" si="4"/>
        <v>52621.4387</v>
      </c>
      <c r="H18" s="8">
        <f t="shared" si="5"/>
        <v>19350</v>
      </c>
      <c r="I18" s="27" t="s">
        <v>585</v>
      </c>
      <c r="J18" s="28" t="s">
        <v>586</v>
      </c>
      <c r="K18" s="27">
        <v>19350</v>
      </c>
      <c r="L18" s="27" t="s">
        <v>587</v>
      </c>
      <c r="M18" s="28" t="s">
        <v>542</v>
      </c>
      <c r="N18" s="28" t="s">
        <v>536</v>
      </c>
      <c r="O18" s="29" t="s">
        <v>537</v>
      </c>
      <c r="P18" s="30" t="s">
        <v>543</v>
      </c>
    </row>
    <row r="19" spans="1:16" ht="13.5" thickBot="1">
      <c r="A19" s="8" t="str">
        <f t="shared" si="0"/>
        <v>IBVS 5602 </v>
      </c>
      <c r="B19" s="2" t="str">
        <f t="shared" si="1"/>
        <v>II</v>
      </c>
      <c r="C19" s="8">
        <f t="shared" si="2"/>
        <v>53020.767</v>
      </c>
      <c r="D19" s="6" t="str">
        <f t="shared" si="3"/>
        <v>vis</v>
      </c>
      <c r="E19" s="26">
        <f>VLOOKUP(C19,Active!C$21:E$969,3,FALSE)</f>
        <v>19758.259800361302</v>
      </c>
      <c r="F19" s="2" t="s">
        <v>59</v>
      </c>
      <c r="G19" s="6" t="str">
        <f t="shared" si="4"/>
        <v>53020.767</v>
      </c>
      <c r="H19" s="8">
        <f t="shared" si="5"/>
        <v>19758.5</v>
      </c>
      <c r="I19" s="27" t="s">
        <v>588</v>
      </c>
      <c r="J19" s="28" t="s">
        <v>589</v>
      </c>
      <c r="K19" s="27">
        <v>19758.5</v>
      </c>
      <c r="L19" s="27" t="s">
        <v>590</v>
      </c>
      <c r="M19" s="28" t="s">
        <v>535</v>
      </c>
      <c r="N19" s="28" t="s">
        <v>591</v>
      </c>
      <c r="O19" s="29" t="s">
        <v>592</v>
      </c>
      <c r="P19" s="30" t="s">
        <v>593</v>
      </c>
    </row>
    <row r="20" spans="1:16" ht="13.5" thickBot="1">
      <c r="A20" s="8" t="str">
        <f t="shared" si="0"/>
        <v>IBVS 5603 </v>
      </c>
      <c r="B20" s="2" t="str">
        <f t="shared" si="1"/>
        <v>II</v>
      </c>
      <c r="C20" s="8">
        <f t="shared" si="2"/>
        <v>53025.6584</v>
      </c>
      <c r="D20" s="6" t="str">
        <f t="shared" si="3"/>
        <v>vis</v>
      </c>
      <c r="E20" s="26">
        <f>VLOOKUP(C20,Active!C$21:E$969,3,FALSE)</f>
        <v>19763.26345228864</v>
      </c>
      <c r="F20" s="2" t="s">
        <v>59</v>
      </c>
      <c r="G20" s="6" t="str">
        <f t="shared" si="4"/>
        <v>53025.6584</v>
      </c>
      <c r="H20" s="8">
        <f t="shared" si="5"/>
        <v>19763.5</v>
      </c>
      <c r="I20" s="27" t="s">
        <v>594</v>
      </c>
      <c r="J20" s="28" t="s">
        <v>595</v>
      </c>
      <c r="K20" s="27">
        <v>19763.5</v>
      </c>
      <c r="L20" s="27" t="s">
        <v>596</v>
      </c>
      <c r="M20" s="28" t="s">
        <v>535</v>
      </c>
      <c r="N20" s="28" t="s">
        <v>591</v>
      </c>
      <c r="O20" s="29" t="s">
        <v>597</v>
      </c>
      <c r="P20" s="30" t="s">
        <v>598</v>
      </c>
    </row>
    <row r="21" spans="1:16" ht="13.5" thickBot="1">
      <c r="A21" s="8" t="str">
        <f t="shared" si="0"/>
        <v>BAVM 178 </v>
      </c>
      <c r="B21" s="2" t="str">
        <f t="shared" si="1"/>
        <v>I</v>
      </c>
      <c r="C21" s="8">
        <f t="shared" si="2"/>
        <v>53361.450700000001</v>
      </c>
      <c r="D21" s="6" t="str">
        <f t="shared" si="3"/>
        <v>vis</v>
      </c>
      <c r="E21" s="26">
        <f>VLOOKUP(C21,Active!C$21:E$969,3,FALSE)</f>
        <v>20106.761794088579</v>
      </c>
      <c r="F21" s="2" t="s">
        <v>59</v>
      </c>
      <c r="G21" s="6" t="str">
        <f t="shared" si="4"/>
        <v>53361.4507</v>
      </c>
      <c r="H21" s="8">
        <f t="shared" si="5"/>
        <v>20107</v>
      </c>
      <c r="I21" s="27" t="s">
        <v>599</v>
      </c>
      <c r="J21" s="28" t="s">
        <v>600</v>
      </c>
      <c r="K21" s="27">
        <v>20107</v>
      </c>
      <c r="L21" s="27" t="s">
        <v>601</v>
      </c>
      <c r="M21" s="28" t="s">
        <v>542</v>
      </c>
      <c r="N21" s="28" t="s">
        <v>536</v>
      </c>
      <c r="O21" s="29" t="s">
        <v>602</v>
      </c>
      <c r="P21" s="30" t="s">
        <v>543</v>
      </c>
    </row>
    <row r="22" spans="1:16" ht="13.5" thickBot="1">
      <c r="A22" s="8" t="str">
        <f t="shared" si="0"/>
        <v>BAVM 178 </v>
      </c>
      <c r="B22" s="2" t="str">
        <f t="shared" si="1"/>
        <v>II</v>
      </c>
      <c r="C22" s="8">
        <f t="shared" si="2"/>
        <v>53637.608500000002</v>
      </c>
      <c r="D22" s="6" t="str">
        <f t="shared" si="3"/>
        <v>vis</v>
      </c>
      <c r="E22" s="26">
        <f>VLOOKUP(C22,Active!C$21:E$969,3,FALSE)</f>
        <v>20389.257093638687</v>
      </c>
      <c r="F22" s="2" t="s">
        <v>59</v>
      </c>
      <c r="G22" s="6" t="str">
        <f t="shared" si="4"/>
        <v>53637.6085</v>
      </c>
      <c r="H22" s="8">
        <f t="shared" si="5"/>
        <v>20389.5</v>
      </c>
      <c r="I22" s="27" t="s">
        <v>603</v>
      </c>
      <c r="J22" s="28" t="s">
        <v>604</v>
      </c>
      <c r="K22" s="27">
        <v>20389.5</v>
      </c>
      <c r="L22" s="27" t="s">
        <v>605</v>
      </c>
      <c r="M22" s="28" t="s">
        <v>542</v>
      </c>
      <c r="N22" s="28" t="s">
        <v>536</v>
      </c>
      <c r="O22" s="29" t="s">
        <v>602</v>
      </c>
      <c r="P22" s="30" t="s">
        <v>543</v>
      </c>
    </row>
    <row r="23" spans="1:16" ht="13.5" thickBot="1">
      <c r="A23" s="8" t="str">
        <f t="shared" si="0"/>
        <v>BAVM 209 </v>
      </c>
      <c r="B23" s="2" t="str">
        <f t="shared" si="1"/>
        <v>I</v>
      </c>
      <c r="C23" s="8">
        <f t="shared" si="2"/>
        <v>54500.302199999998</v>
      </c>
      <c r="D23" s="6" t="str">
        <f t="shared" si="3"/>
        <v>vis</v>
      </c>
      <c r="E23" s="26">
        <f>VLOOKUP(C23,Active!C$21:E$969,3,FALSE)</f>
        <v>21271.748608278107</v>
      </c>
      <c r="F23" s="2" t="s">
        <v>59</v>
      </c>
      <c r="G23" s="6" t="str">
        <f t="shared" si="4"/>
        <v>54500.3022</v>
      </c>
      <c r="H23" s="8">
        <f t="shared" si="5"/>
        <v>21272</v>
      </c>
      <c r="I23" s="27" t="s">
        <v>612</v>
      </c>
      <c r="J23" s="28" t="s">
        <v>613</v>
      </c>
      <c r="K23" s="27">
        <v>21272</v>
      </c>
      <c r="L23" s="27" t="s">
        <v>614</v>
      </c>
      <c r="M23" s="28" t="s">
        <v>542</v>
      </c>
      <c r="N23" s="28" t="s">
        <v>615</v>
      </c>
      <c r="O23" s="29" t="s">
        <v>616</v>
      </c>
      <c r="P23" s="30" t="s">
        <v>617</v>
      </c>
    </row>
    <row r="24" spans="1:16" ht="13.5" thickBot="1">
      <c r="A24" s="8" t="str">
        <f t="shared" si="0"/>
        <v>IBVS 5871 </v>
      </c>
      <c r="B24" s="2" t="str">
        <f t="shared" si="1"/>
        <v>II</v>
      </c>
      <c r="C24" s="8">
        <f t="shared" si="2"/>
        <v>54800.9211</v>
      </c>
      <c r="D24" s="6" t="str">
        <f t="shared" si="3"/>
        <v>vis</v>
      </c>
      <c r="E24" s="26">
        <f>VLOOKUP(C24,Active!C$21:E$969,3,FALSE)</f>
        <v>21579.266361555125</v>
      </c>
      <c r="F24" s="2" t="s">
        <v>59</v>
      </c>
      <c r="G24" s="6" t="str">
        <f t="shared" si="4"/>
        <v>54800.9211</v>
      </c>
      <c r="H24" s="8">
        <f t="shared" si="5"/>
        <v>21579.5</v>
      </c>
      <c r="I24" s="27" t="s">
        <v>618</v>
      </c>
      <c r="J24" s="28" t="s">
        <v>619</v>
      </c>
      <c r="K24" s="27" t="s">
        <v>620</v>
      </c>
      <c r="L24" s="27" t="s">
        <v>621</v>
      </c>
      <c r="M24" s="28" t="s">
        <v>542</v>
      </c>
      <c r="N24" s="28" t="s">
        <v>59</v>
      </c>
      <c r="O24" s="29" t="s">
        <v>622</v>
      </c>
      <c r="P24" s="30" t="s">
        <v>623</v>
      </c>
    </row>
    <row r="25" spans="1:16" ht="13.5" thickBot="1">
      <c r="A25" s="8" t="str">
        <f t="shared" si="0"/>
        <v>BAVM 209 </v>
      </c>
      <c r="B25" s="2" t="str">
        <f t="shared" si="1"/>
        <v>I</v>
      </c>
      <c r="C25" s="8">
        <f t="shared" si="2"/>
        <v>54840.491600000001</v>
      </c>
      <c r="D25" s="6" t="str">
        <f t="shared" si="3"/>
        <v>vis</v>
      </c>
      <c r="E25" s="26">
        <f>VLOOKUP(C25,Active!C$21:E$969,3,FALSE)</f>
        <v>21619.74495839667</v>
      </c>
      <c r="F25" s="2" t="s">
        <v>59</v>
      </c>
      <c r="G25" s="6" t="str">
        <f t="shared" si="4"/>
        <v>54840.4916</v>
      </c>
      <c r="H25" s="8">
        <f t="shared" si="5"/>
        <v>21620</v>
      </c>
      <c r="I25" s="27" t="s">
        <v>624</v>
      </c>
      <c r="J25" s="28" t="s">
        <v>625</v>
      </c>
      <c r="K25" s="27" t="s">
        <v>626</v>
      </c>
      <c r="L25" s="27" t="s">
        <v>627</v>
      </c>
      <c r="M25" s="28" t="s">
        <v>542</v>
      </c>
      <c r="N25" s="28" t="s">
        <v>615</v>
      </c>
      <c r="O25" s="29" t="s">
        <v>628</v>
      </c>
      <c r="P25" s="30" t="s">
        <v>617</v>
      </c>
    </row>
    <row r="26" spans="1:16" ht="13.5" thickBot="1">
      <c r="A26" s="8" t="str">
        <f t="shared" si="0"/>
        <v>BAVM 214 </v>
      </c>
      <c r="B26" s="2" t="str">
        <f t="shared" si="1"/>
        <v>I</v>
      </c>
      <c r="C26" s="8">
        <f t="shared" si="2"/>
        <v>54847.333400000003</v>
      </c>
      <c r="D26" s="6" t="str">
        <f t="shared" si="3"/>
        <v>vis</v>
      </c>
      <c r="E26" s="26">
        <f>VLOOKUP(C26,Active!C$21:E$969,3,FALSE)</f>
        <v>21626.743769730125</v>
      </c>
      <c r="F26" s="2" t="s">
        <v>59</v>
      </c>
      <c r="G26" s="6" t="str">
        <f t="shared" si="4"/>
        <v>54847.3334</v>
      </c>
      <c r="H26" s="8">
        <f t="shared" si="5"/>
        <v>21627</v>
      </c>
      <c r="I26" s="27" t="s">
        <v>629</v>
      </c>
      <c r="J26" s="28" t="s">
        <v>630</v>
      </c>
      <c r="K26" s="27" t="s">
        <v>631</v>
      </c>
      <c r="L26" s="27" t="s">
        <v>632</v>
      </c>
      <c r="M26" s="28" t="s">
        <v>542</v>
      </c>
      <c r="N26" s="28" t="s">
        <v>633</v>
      </c>
      <c r="O26" s="29" t="s">
        <v>634</v>
      </c>
      <c r="P26" s="30" t="s">
        <v>635</v>
      </c>
    </row>
    <row r="27" spans="1:16" ht="13.5" thickBot="1">
      <c r="A27" s="8" t="str">
        <f t="shared" si="0"/>
        <v>IBVS 5938 </v>
      </c>
      <c r="B27" s="2" t="str">
        <f t="shared" si="1"/>
        <v>II</v>
      </c>
      <c r="C27" s="8">
        <f t="shared" si="2"/>
        <v>54854.665399999998</v>
      </c>
      <c r="D27" s="6" t="str">
        <f t="shared" si="3"/>
        <v>vis</v>
      </c>
      <c r="E27" s="26">
        <f>VLOOKUP(C27,Active!C$21:E$969,3,FALSE)</f>
        <v>21634.244030582071</v>
      </c>
      <c r="F27" s="2" t="s">
        <v>59</v>
      </c>
      <c r="G27" s="6" t="str">
        <f t="shared" si="4"/>
        <v>54854.6654</v>
      </c>
      <c r="H27" s="8">
        <f t="shared" si="5"/>
        <v>21634.5</v>
      </c>
      <c r="I27" s="27" t="s">
        <v>636</v>
      </c>
      <c r="J27" s="28" t="s">
        <v>637</v>
      </c>
      <c r="K27" s="27" t="s">
        <v>638</v>
      </c>
      <c r="L27" s="27" t="s">
        <v>639</v>
      </c>
      <c r="M27" s="28" t="s">
        <v>542</v>
      </c>
      <c r="N27" s="28" t="s">
        <v>59</v>
      </c>
      <c r="O27" s="29" t="s">
        <v>597</v>
      </c>
      <c r="P27" s="30" t="s">
        <v>640</v>
      </c>
    </row>
    <row r="28" spans="1:16" ht="12.75" customHeight="1" thickBot="1">
      <c r="A28" s="8" t="str">
        <f t="shared" si="0"/>
        <v> VB 8.72 </v>
      </c>
      <c r="B28" s="2" t="str">
        <f t="shared" si="1"/>
        <v>I</v>
      </c>
      <c r="C28" s="8">
        <f t="shared" si="2"/>
        <v>14666.642</v>
      </c>
      <c r="D28" s="6" t="str">
        <f t="shared" si="3"/>
        <v>vis</v>
      </c>
      <c r="E28" s="26">
        <f>VLOOKUP(C28,Active!C$21:E$969,3,FALSE)</f>
        <v>-19476.047653048492</v>
      </c>
      <c r="F28" s="2" t="s">
        <v>59</v>
      </c>
      <c r="G28" s="6" t="str">
        <f t="shared" si="4"/>
        <v>14666.642</v>
      </c>
      <c r="H28" s="8">
        <f t="shared" si="5"/>
        <v>-19476</v>
      </c>
      <c r="I28" s="27" t="s">
        <v>62</v>
      </c>
      <c r="J28" s="28" t="s">
        <v>63</v>
      </c>
      <c r="K28" s="27">
        <v>-19476</v>
      </c>
      <c r="L28" s="27" t="s">
        <v>64</v>
      </c>
      <c r="M28" s="28" t="s">
        <v>65</v>
      </c>
      <c r="N28" s="28"/>
      <c r="O28" s="29" t="s">
        <v>66</v>
      </c>
      <c r="P28" s="29" t="s">
        <v>67</v>
      </c>
    </row>
    <row r="29" spans="1:16" ht="12.75" customHeight="1" thickBot="1">
      <c r="A29" s="8" t="str">
        <f t="shared" si="0"/>
        <v> VB 8.72 </v>
      </c>
      <c r="B29" s="2" t="str">
        <f t="shared" si="1"/>
        <v>I</v>
      </c>
      <c r="C29" s="8">
        <f t="shared" si="2"/>
        <v>14964.791999999999</v>
      </c>
      <c r="D29" s="6" t="str">
        <f t="shared" si="3"/>
        <v>vis</v>
      </c>
      <c r="E29" s="26">
        <f>VLOOKUP(C29,Active!C$21:E$969,3,FALSE)</f>
        <v>-19171.055458148094</v>
      </c>
      <c r="F29" s="2" t="s">
        <v>59</v>
      </c>
      <c r="G29" s="6" t="str">
        <f t="shared" si="4"/>
        <v>14964.792</v>
      </c>
      <c r="H29" s="8">
        <f t="shared" si="5"/>
        <v>-19171</v>
      </c>
      <c r="I29" s="27" t="s">
        <v>68</v>
      </c>
      <c r="J29" s="28" t="s">
        <v>69</v>
      </c>
      <c r="K29" s="27">
        <v>-19171</v>
      </c>
      <c r="L29" s="27" t="s">
        <v>70</v>
      </c>
      <c r="M29" s="28" t="s">
        <v>65</v>
      </c>
      <c r="N29" s="28"/>
      <c r="O29" s="29" t="s">
        <v>66</v>
      </c>
      <c r="P29" s="29" t="s">
        <v>67</v>
      </c>
    </row>
    <row r="30" spans="1:16" ht="12.75" customHeight="1" thickBot="1">
      <c r="A30" s="8" t="str">
        <f t="shared" si="0"/>
        <v> VB 8.72 </v>
      </c>
      <c r="B30" s="2" t="str">
        <f t="shared" si="1"/>
        <v>II</v>
      </c>
      <c r="C30" s="8">
        <f t="shared" si="2"/>
        <v>14982.795</v>
      </c>
      <c r="D30" s="6" t="str">
        <f t="shared" si="3"/>
        <v>vis</v>
      </c>
      <c r="E30" s="26">
        <f>VLOOKUP(C30,Active!C$21:E$969,3,FALSE)</f>
        <v>-19152.639310286981</v>
      </c>
      <c r="F30" s="2" t="s">
        <v>59</v>
      </c>
      <c r="G30" s="6" t="str">
        <f t="shared" si="4"/>
        <v>14982.795</v>
      </c>
      <c r="H30" s="8">
        <f t="shared" si="5"/>
        <v>-19152.5</v>
      </c>
      <c r="I30" s="27" t="s">
        <v>71</v>
      </c>
      <c r="J30" s="28" t="s">
        <v>72</v>
      </c>
      <c r="K30" s="27">
        <v>-19152.5</v>
      </c>
      <c r="L30" s="27" t="s">
        <v>73</v>
      </c>
      <c r="M30" s="28" t="s">
        <v>65</v>
      </c>
      <c r="N30" s="28"/>
      <c r="O30" s="29" t="s">
        <v>66</v>
      </c>
      <c r="P30" s="29" t="s">
        <v>67</v>
      </c>
    </row>
    <row r="31" spans="1:16" ht="12.75" customHeight="1" thickBot="1">
      <c r="A31" s="8" t="str">
        <f t="shared" si="0"/>
        <v> VB 8.72 </v>
      </c>
      <c r="B31" s="2" t="str">
        <f t="shared" si="1"/>
        <v>II</v>
      </c>
      <c r="C31" s="8">
        <f t="shared" si="2"/>
        <v>14983.817999999999</v>
      </c>
      <c r="D31" s="6" t="str">
        <f t="shared" si="3"/>
        <v>vis</v>
      </c>
      <c r="E31" s="26">
        <f>VLOOKUP(C31,Active!C$21:E$969,3,FALSE)</f>
        <v>-19151.592833629649</v>
      </c>
      <c r="F31" s="2" t="s">
        <v>59</v>
      </c>
      <c r="G31" s="6" t="str">
        <f t="shared" si="4"/>
        <v>14983.818</v>
      </c>
      <c r="H31" s="8">
        <f t="shared" si="5"/>
        <v>-19151.5</v>
      </c>
      <c r="I31" s="27" t="s">
        <v>74</v>
      </c>
      <c r="J31" s="28" t="s">
        <v>75</v>
      </c>
      <c r="K31" s="27">
        <v>-19151.5</v>
      </c>
      <c r="L31" s="27" t="s">
        <v>76</v>
      </c>
      <c r="M31" s="28" t="s">
        <v>65</v>
      </c>
      <c r="N31" s="28"/>
      <c r="O31" s="29" t="s">
        <v>66</v>
      </c>
      <c r="P31" s="29" t="s">
        <v>67</v>
      </c>
    </row>
    <row r="32" spans="1:16" ht="12.75" customHeight="1" thickBot="1">
      <c r="A32" s="8" t="str">
        <f t="shared" si="0"/>
        <v> VB 8.72 </v>
      </c>
      <c r="B32" s="2" t="str">
        <f t="shared" si="1"/>
        <v>II</v>
      </c>
      <c r="C32" s="8">
        <f t="shared" si="2"/>
        <v>15337.743</v>
      </c>
      <c r="D32" s="6" t="str">
        <f t="shared" si="3"/>
        <v>vis</v>
      </c>
      <c r="E32" s="26">
        <f>VLOOKUP(C32,Active!C$21:E$969,3,FALSE)</f>
        <v>-18789.545667504801</v>
      </c>
      <c r="F32" s="2" t="s">
        <v>59</v>
      </c>
      <c r="G32" s="6" t="str">
        <f t="shared" si="4"/>
        <v>15337.743</v>
      </c>
      <c r="H32" s="8">
        <f t="shared" si="5"/>
        <v>-18789.5</v>
      </c>
      <c r="I32" s="27" t="s">
        <v>77</v>
      </c>
      <c r="J32" s="28" t="s">
        <v>78</v>
      </c>
      <c r="K32" s="27">
        <v>-18789.5</v>
      </c>
      <c r="L32" s="27" t="s">
        <v>79</v>
      </c>
      <c r="M32" s="28" t="s">
        <v>65</v>
      </c>
      <c r="N32" s="28"/>
      <c r="O32" s="29" t="s">
        <v>66</v>
      </c>
      <c r="P32" s="29" t="s">
        <v>67</v>
      </c>
    </row>
    <row r="33" spans="1:16" ht="12.75" customHeight="1" thickBot="1">
      <c r="A33" s="8" t="str">
        <f t="shared" si="0"/>
        <v> VB 8.72 </v>
      </c>
      <c r="B33" s="2" t="str">
        <f t="shared" si="1"/>
        <v>II</v>
      </c>
      <c r="C33" s="8">
        <f t="shared" si="2"/>
        <v>15382.656999999999</v>
      </c>
      <c r="D33" s="6" t="str">
        <f t="shared" si="3"/>
        <v>vis</v>
      </c>
      <c r="E33" s="26">
        <f>VLOOKUP(C33,Active!C$21:E$969,3,FALSE)</f>
        <v>-18743.600943568006</v>
      </c>
      <c r="F33" s="2" t="s">
        <v>59</v>
      </c>
      <c r="G33" s="6" t="str">
        <f t="shared" si="4"/>
        <v>15382.657</v>
      </c>
      <c r="H33" s="8">
        <f t="shared" si="5"/>
        <v>-18743.5</v>
      </c>
      <c r="I33" s="27" t="s">
        <v>80</v>
      </c>
      <c r="J33" s="28" t="s">
        <v>81</v>
      </c>
      <c r="K33" s="27">
        <v>-18743.5</v>
      </c>
      <c r="L33" s="27" t="s">
        <v>82</v>
      </c>
      <c r="M33" s="28" t="s">
        <v>65</v>
      </c>
      <c r="N33" s="28"/>
      <c r="O33" s="29" t="s">
        <v>66</v>
      </c>
      <c r="P33" s="29" t="s">
        <v>67</v>
      </c>
    </row>
    <row r="34" spans="1:16" ht="12.75" customHeight="1" thickBot="1">
      <c r="A34" s="8" t="str">
        <f t="shared" si="0"/>
        <v> VB 8.72 </v>
      </c>
      <c r="B34" s="2" t="str">
        <f t="shared" si="1"/>
        <v>II</v>
      </c>
      <c r="C34" s="8">
        <f t="shared" si="2"/>
        <v>15383.736000000001</v>
      </c>
      <c r="D34" s="6" t="str">
        <f t="shared" si="3"/>
        <v>vis</v>
      </c>
      <c r="E34" s="26">
        <f>VLOOKUP(C34,Active!C$21:E$969,3,FALSE)</f>
        <v>-18742.497181775962</v>
      </c>
      <c r="F34" s="2" t="s">
        <v>59</v>
      </c>
      <c r="G34" s="6" t="str">
        <f t="shared" si="4"/>
        <v>15383.736</v>
      </c>
      <c r="H34" s="8">
        <f t="shared" si="5"/>
        <v>-18742.5</v>
      </c>
      <c r="I34" s="27" t="s">
        <v>83</v>
      </c>
      <c r="J34" s="28" t="s">
        <v>84</v>
      </c>
      <c r="K34" s="27">
        <v>-18742.5</v>
      </c>
      <c r="L34" s="27" t="s">
        <v>85</v>
      </c>
      <c r="M34" s="28" t="s">
        <v>65</v>
      </c>
      <c r="N34" s="28"/>
      <c r="O34" s="29" t="s">
        <v>66</v>
      </c>
      <c r="P34" s="29" t="s">
        <v>67</v>
      </c>
    </row>
    <row r="35" spans="1:16" ht="12.75" customHeight="1" thickBot="1">
      <c r="A35" s="8" t="str">
        <f t="shared" si="0"/>
        <v> VB 8.72 </v>
      </c>
      <c r="B35" s="2" t="str">
        <f t="shared" si="1"/>
        <v>II</v>
      </c>
      <c r="C35" s="8">
        <f t="shared" si="2"/>
        <v>15437.499</v>
      </c>
      <c r="D35" s="6" t="str">
        <f t="shared" si="3"/>
        <v>vis</v>
      </c>
      <c r="E35" s="26">
        <f>VLOOKUP(C35,Active!C$21:E$969,3,FALSE)</f>
        <v>-18687.500383605817</v>
      </c>
      <c r="F35" s="2" t="s">
        <v>59</v>
      </c>
      <c r="G35" s="6" t="str">
        <f t="shared" si="4"/>
        <v>15437.499</v>
      </c>
      <c r="H35" s="8">
        <f t="shared" si="5"/>
        <v>-18687.5</v>
      </c>
      <c r="I35" s="27" t="s">
        <v>86</v>
      </c>
      <c r="J35" s="28" t="s">
        <v>87</v>
      </c>
      <c r="K35" s="27">
        <v>-18687.5</v>
      </c>
      <c r="L35" s="27" t="s">
        <v>88</v>
      </c>
      <c r="M35" s="28" t="s">
        <v>65</v>
      </c>
      <c r="N35" s="28"/>
      <c r="O35" s="29" t="s">
        <v>66</v>
      </c>
      <c r="P35" s="29" t="s">
        <v>67</v>
      </c>
    </row>
    <row r="36" spans="1:16" ht="12.75" customHeight="1" thickBot="1">
      <c r="A36" s="8" t="str">
        <f t="shared" si="0"/>
        <v> VB 8.72 </v>
      </c>
      <c r="B36" s="2" t="str">
        <f t="shared" si="1"/>
        <v>I</v>
      </c>
      <c r="C36" s="8">
        <f t="shared" si="2"/>
        <v>15451.576999999999</v>
      </c>
      <c r="D36" s="6" t="str">
        <f t="shared" si="3"/>
        <v>vis</v>
      </c>
      <c r="E36" s="26">
        <f>VLOOKUP(C36,Active!C$21:E$969,3,FALSE)</f>
        <v>-18673.099309918722</v>
      </c>
      <c r="F36" s="2" t="s">
        <v>59</v>
      </c>
      <c r="G36" s="6" t="str">
        <f t="shared" si="4"/>
        <v>15451.577</v>
      </c>
      <c r="H36" s="8">
        <f t="shared" si="5"/>
        <v>-18673</v>
      </c>
      <c r="I36" s="27" t="s">
        <v>89</v>
      </c>
      <c r="J36" s="28" t="s">
        <v>90</v>
      </c>
      <c r="K36" s="27">
        <v>-18673</v>
      </c>
      <c r="L36" s="27" t="s">
        <v>91</v>
      </c>
      <c r="M36" s="28" t="s">
        <v>65</v>
      </c>
      <c r="N36" s="28"/>
      <c r="O36" s="29" t="s">
        <v>66</v>
      </c>
      <c r="P36" s="29" t="s">
        <v>67</v>
      </c>
    </row>
    <row r="37" spans="1:16" ht="12.75" customHeight="1" thickBot="1">
      <c r="A37" s="8" t="str">
        <f t="shared" si="0"/>
        <v> VB 8.72 </v>
      </c>
      <c r="B37" s="2" t="str">
        <f t="shared" si="1"/>
        <v>II</v>
      </c>
      <c r="C37" s="8">
        <f t="shared" si="2"/>
        <v>15724.754999999999</v>
      </c>
      <c r="D37" s="6" t="str">
        <f t="shared" si="3"/>
        <v>vis</v>
      </c>
      <c r="E37" s="26">
        <f>VLOOKUP(C37,Active!C$21:E$969,3,FALSE)</f>
        <v>-18393.652193304599</v>
      </c>
      <c r="F37" s="2" t="s">
        <v>59</v>
      </c>
      <c r="G37" s="6" t="str">
        <f t="shared" si="4"/>
        <v>15724.755</v>
      </c>
      <c r="H37" s="8">
        <f t="shared" si="5"/>
        <v>-18393.5</v>
      </c>
      <c r="I37" s="27" t="s">
        <v>92</v>
      </c>
      <c r="J37" s="28" t="s">
        <v>93</v>
      </c>
      <c r="K37" s="27">
        <v>-18393.5</v>
      </c>
      <c r="L37" s="27" t="s">
        <v>94</v>
      </c>
      <c r="M37" s="28" t="s">
        <v>65</v>
      </c>
      <c r="N37" s="28"/>
      <c r="O37" s="29" t="s">
        <v>66</v>
      </c>
      <c r="P37" s="29" t="s">
        <v>67</v>
      </c>
    </row>
    <row r="38" spans="1:16" ht="12.75" customHeight="1" thickBot="1">
      <c r="A38" s="8" t="str">
        <f t="shared" si="0"/>
        <v> VB 8.72 </v>
      </c>
      <c r="B38" s="2" t="str">
        <f t="shared" si="1"/>
        <v>I</v>
      </c>
      <c r="C38" s="8">
        <f t="shared" si="2"/>
        <v>15754.723</v>
      </c>
      <c r="D38" s="6" t="str">
        <f t="shared" si="3"/>
        <v>vis</v>
      </c>
      <c r="E38" s="26">
        <f>VLOOKUP(C38,Active!C$21:E$969,3,FALSE)</f>
        <v>-18362.996462642936</v>
      </c>
      <c r="F38" s="2" t="s">
        <v>59</v>
      </c>
      <c r="G38" s="6" t="str">
        <f t="shared" si="4"/>
        <v>15754.723</v>
      </c>
      <c r="H38" s="8">
        <f t="shared" si="5"/>
        <v>-18363</v>
      </c>
      <c r="I38" s="27" t="s">
        <v>95</v>
      </c>
      <c r="J38" s="28" t="s">
        <v>96</v>
      </c>
      <c r="K38" s="27">
        <v>-18363</v>
      </c>
      <c r="L38" s="27" t="s">
        <v>85</v>
      </c>
      <c r="M38" s="28" t="s">
        <v>65</v>
      </c>
      <c r="N38" s="28"/>
      <c r="O38" s="29" t="s">
        <v>66</v>
      </c>
      <c r="P38" s="29" t="s">
        <v>67</v>
      </c>
    </row>
    <row r="39" spans="1:16" ht="12.75" customHeight="1" thickBot="1">
      <c r="A39" s="8" t="str">
        <f t="shared" si="0"/>
        <v> VB 8.72 </v>
      </c>
      <c r="B39" s="2" t="str">
        <f t="shared" si="1"/>
        <v>II</v>
      </c>
      <c r="C39" s="8">
        <f t="shared" si="2"/>
        <v>16032.843000000001</v>
      </c>
      <c r="D39" s="6" t="str">
        <f t="shared" si="3"/>
        <v>vis</v>
      </c>
      <c r="E39" s="26">
        <f>VLOOKUP(C39,Active!C$21:E$969,3,FALSE)</f>
        <v>-18078.493932890466</v>
      </c>
      <c r="F39" s="2" t="s">
        <v>59</v>
      </c>
      <c r="G39" s="6" t="str">
        <f t="shared" si="4"/>
        <v>16032.843</v>
      </c>
      <c r="H39" s="8">
        <f t="shared" si="5"/>
        <v>-18078.5</v>
      </c>
      <c r="I39" s="27" t="s">
        <v>97</v>
      </c>
      <c r="J39" s="28" t="s">
        <v>98</v>
      </c>
      <c r="K39" s="27">
        <v>-18078.5</v>
      </c>
      <c r="L39" s="27" t="s">
        <v>99</v>
      </c>
      <c r="M39" s="28" t="s">
        <v>65</v>
      </c>
      <c r="N39" s="28"/>
      <c r="O39" s="29" t="s">
        <v>66</v>
      </c>
      <c r="P39" s="29" t="s">
        <v>67</v>
      </c>
    </row>
    <row r="40" spans="1:16" ht="12.75" customHeight="1" thickBot="1">
      <c r="A40" s="8" t="str">
        <f t="shared" si="0"/>
        <v> VB 8.72 </v>
      </c>
      <c r="B40" s="2" t="str">
        <f t="shared" si="1"/>
        <v>I</v>
      </c>
      <c r="C40" s="8">
        <f t="shared" si="2"/>
        <v>16053.786</v>
      </c>
      <c r="D40" s="6" t="str">
        <f t="shared" si="3"/>
        <v>vis</v>
      </c>
      <c r="E40" s="26">
        <f>VLOOKUP(C40,Active!C$21:E$969,3,FALSE)</f>
        <v>-18057.070315456964</v>
      </c>
      <c r="F40" s="2" t="s">
        <v>59</v>
      </c>
      <c r="G40" s="6" t="str">
        <f t="shared" si="4"/>
        <v>16053.786</v>
      </c>
      <c r="H40" s="8">
        <f t="shared" si="5"/>
        <v>-18057</v>
      </c>
      <c r="I40" s="27" t="s">
        <v>100</v>
      </c>
      <c r="J40" s="28" t="s">
        <v>101</v>
      </c>
      <c r="K40" s="27">
        <v>-18057</v>
      </c>
      <c r="L40" s="27" t="s">
        <v>102</v>
      </c>
      <c r="M40" s="28" t="s">
        <v>65</v>
      </c>
      <c r="N40" s="28"/>
      <c r="O40" s="29" t="s">
        <v>66</v>
      </c>
      <c r="P40" s="29" t="s">
        <v>67</v>
      </c>
    </row>
    <row r="41" spans="1:16" ht="12.75" customHeight="1" thickBot="1">
      <c r="A41" s="8" t="str">
        <f t="shared" si="0"/>
        <v> VB 8.72 </v>
      </c>
      <c r="B41" s="2" t="str">
        <f t="shared" si="1"/>
        <v>I</v>
      </c>
      <c r="C41" s="8">
        <f t="shared" si="2"/>
        <v>16054.851000000001</v>
      </c>
      <c r="D41" s="6" t="str">
        <f t="shared" si="3"/>
        <v>vis</v>
      </c>
      <c r="E41" s="26">
        <f>VLOOKUP(C41,Active!C$21:E$969,3,FALSE)</f>
        <v>-18055.980874948596</v>
      </c>
      <c r="F41" s="2" t="s">
        <v>59</v>
      </c>
      <c r="G41" s="6" t="str">
        <f t="shared" si="4"/>
        <v>16054.851</v>
      </c>
      <c r="H41" s="8">
        <f t="shared" si="5"/>
        <v>-18056</v>
      </c>
      <c r="I41" s="27" t="s">
        <v>103</v>
      </c>
      <c r="J41" s="28" t="s">
        <v>104</v>
      </c>
      <c r="K41" s="27">
        <v>-18056</v>
      </c>
      <c r="L41" s="27" t="s">
        <v>105</v>
      </c>
      <c r="M41" s="28" t="s">
        <v>65</v>
      </c>
      <c r="N41" s="28"/>
      <c r="O41" s="29" t="s">
        <v>66</v>
      </c>
      <c r="P41" s="29" t="s">
        <v>67</v>
      </c>
    </row>
    <row r="42" spans="1:16" ht="12.75" customHeight="1" thickBot="1">
      <c r="A42" s="8" t="str">
        <f t="shared" si="0"/>
        <v> VB 8.72 </v>
      </c>
      <c r="B42" s="2" t="str">
        <f t="shared" si="1"/>
        <v>II</v>
      </c>
      <c r="C42" s="8">
        <f t="shared" si="2"/>
        <v>16078.703</v>
      </c>
      <c r="D42" s="6" t="str">
        <f t="shared" si="3"/>
        <v>vis</v>
      </c>
      <c r="E42" s="26">
        <f>VLOOKUP(C42,Active!C$21:E$969,3,FALSE)</f>
        <v>-18031.581499356565</v>
      </c>
      <c r="F42" s="2" t="s">
        <v>59</v>
      </c>
      <c r="G42" s="6" t="str">
        <f t="shared" si="4"/>
        <v>16078.703</v>
      </c>
      <c r="H42" s="8">
        <f t="shared" si="5"/>
        <v>-18031.5</v>
      </c>
      <c r="I42" s="27" t="s">
        <v>106</v>
      </c>
      <c r="J42" s="28" t="s">
        <v>107</v>
      </c>
      <c r="K42" s="27">
        <v>-18031.5</v>
      </c>
      <c r="L42" s="27" t="s">
        <v>108</v>
      </c>
      <c r="M42" s="28" t="s">
        <v>65</v>
      </c>
      <c r="N42" s="28"/>
      <c r="O42" s="29" t="s">
        <v>66</v>
      </c>
      <c r="P42" s="29" t="s">
        <v>67</v>
      </c>
    </row>
    <row r="43" spans="1:16" ht="12.75" customHeight="1" thickBot="1">
      <c r="A43" s="8" t="str">
        <f t="shared" ref="A43:A74" si="6">P43</f>
        <v> VB 8.72 </v>
      </c>
      <c r="B43" s="2" t="str">
        <f t="shared" ref="B43:B74" si="7">IF(H43=INT(H43),"I","II")</f>
        <v>I</v>
      </c>
      <c r="C43" s="8">
        <f t="shared" ref="C43:C74" si="8">1*G43</f>
        <v>16145.638999999999</v>
      </c>
      <c r="D43" s="6" t="str">
        <f t="shared" ref="D43:D74" si="9">VLOOKUP(F43,I$1:J$5,2,FALSE)</f>
        <v>vis</v>
      </c>
      <c r="E43" s="26">
        <f>VLOOKUP(C43,Active!C$21:E$969,3,FALSE)</f>
        <v>-17963.109396194224</v>
      </c>
      <c r="F43" s="2" t="s">
        <v>59</v>
      </c>
      <c r="G43" s="6" t="str">
        <f t="shared" ref="G43:G74" si="10">MID(I43,3,LEN(I43)-3)</f>
        <v>16145.639</v>
      </c>
      <c r="H43" s="8">
        <f t="shared" ref="H43:H74" si="11">1*K43</f>
        <v>-17963</v>
      </c>
      <c r="I43" s="27" t="s">
        <v>109</v>
      </c>
      <c r="J43" s="28" t="s">
        <v>110</v>
      </c>
      <c r="K43" s="27">
        <v>-17963</v>
      </c>
      <c r="L43" s="27" t="s">
        <v>111</v>
      </c>
      <c r="M43" s="28" t="s">
        <v>65</v>
      </c>
      <c r="N43" s="28"/>
      <c r="O43" s="29" t="s">
        <v>66</v>
      </c>
      <c r="P43" s="29" t="s">
        <v>67</v>
      </c>
    </row>
    <row r="44" spans="1:16" ht="12.75" customHeight="1" thickBot="1">
      <c r="A44" s="8" t="str">
        <f t="shared" si="6"/>
        <v> VB 8.72 </v>
      </c>
      <c r="B44" s="2" t="str">
        <f t="shared" si="7"/>
        <v>II</v>
      </c>
      <c r="C44" s="8">
        <f t="shared" si="8"/>
        <v>16163.66</v>
      </c>
      <c r="D44" s="6" t="str">
        <f t="shared" si="9"/>
        <v>vis</v>
      </c>
      <c r="E44" s="26">
        <f>VLOOKUP(C44,Active!C$21:E$969,3,FALSE)</f>
        <v>-17944.674835254093</v>
      </c>
      <c r="F44" s="2" t="s">
        <v>59</v>
      </c>
      <c r="G44" s="6" t="str">
        <f t="shared" si="10"/>
        <v>16163.660</v>
      </c>
      <c r="H44" s="8">
        <f t="shared" si="11"/>
        <v>-17944.5</v>
      </c>
      <c r="I44" s="27" t="s">
        <v>112</v>
      </c>
      <c r="J44" s="28" t="s">
        <v>113</v>
      </c>
      <c r="K44" s="27">
        <v>-17944.5</v>
      </c>
      <c r="L44" s="27" t="s">
        <v>114</v>
      </c>
      <c r="M44" s="28" t="s">
        <v>65</v>
      </c>
      <c r="N44" s="28"/>
      <c r="O44" s="29" t="s">
        <v>66</v>
      </c>
      <c r="P44" s="29" t="s">
        <v>67</v>
      </c>
    </row>
    <row r="45" spans="1:16" ht="12.75" customHeight="1" thickBot="1">
      <c r="A45" s="8" t="str">
        <f t="shared" si="6"/>
        <v> VB 8.72 </v>
      </c>
      <c r="B45" s="2" t="str">
        <f t="shared" si="7"/>
        <v>I</v>
      </c>
      <c r="C45" s="8">
        <f t="shared" si="8"/>
        <v>16433.761999999999</v>
      </c>
      <c r="D45" s="6" t="str">
        <f t="shared" si="9"/>
        <v>vis</v>
      </c>
      <c r="E45" s="26">
        <f>VLOOKUP(C45,Active!C$21:E$969,3,FALSE)</f>
        <v>-17668.374309253802</v>
      </c>
      <c r="F45" s="2" t="s">
        <v>59</v>
      </c>
      <c r="G45" s="6" t="str">
        <f t="shared" si="10"/>
        <v>16433.762</v>
      </c>
      <c r="H45" s="8">
        <f t="shared" si="11"/>
        <v>-17668</v>
      </c>
      <c r="I45" s="27" t="s">
        <v>115</v>
      </c>
      <c r="J45" s="28" t="s">
        <v>116</v>
      </c>
      <c r="K45" s="27">
        <v>-17668</v>
      </c>
      <c r="L45" s="27" t="s">
        <v>117</v>
      </c>
      <c r="M45" s="28" t="s">
        <v>65</v>
      </c>
      <c r="N45" s="28"/>
      <c r="O45" s="29" t="s">
        <v>66</v>
      </c>
      <c r="P45" s="29" t="s">
        <v>67</v>
      </c>
    </row>
    <row r="46" spans="1:16" ht="12.75" customHeight="1" thickBot="1">
      <c r="A46" s="8" t="str">
        <f t="shared" si="6"/>
        <v> VB 8.72 </v>
      </c>
      <c r="B46" s="2" t="str">
        <f t="shared" si="7"/>
        <v>I</v>
      </c>
      <c r="C46" s="8">
        <f t="shared" si="8"/>
        <v>16444.78</v>
      </c>
      <c r="D46" s="6" t="str">
        <f t="shared" si="9"/>
        <v>vis</v>
      </c>
      <c r="E46" s="26">
        <f>VLOOKUP(C46,Active!C$21:E$969,3,FALSE)</f>
        <v>-17657.10345899919</v>
      </c>
      <c r="F46" s="2" t="s">
        <v>59</v>
      </c>
      <c r="G46" s="6" t="str">
        <f t="shared" si="10"/>
        <v>16444.780</v>
      </c>
      <c r="H46" s="8">
        <f t="shared" si="11"/>
        <v>-17657</v>
      </c>
      <c r="I46" s="27" t="s">
        <v>118</v>
      </c>
      <c r="J46" s="28" t="s">
        <v>119</v>
      </c>
      <c r="K46" s="27">
        <v>-17657</v>
      </c>
      <c r="L46" s="27" t="s">
        <v>120</v>
      </c>
      <c r="M46" s="28" t="s">
        <v>65</v>
      </c>
      <c r="N46" s="28"/>
      <c r="O46" s="29" t="s">
        <v>66</v>
      </c>
      <c r="P46" s="29" t="s">
        <v>67</v>
      </c>
    </row>
    <row r="47" spans="1:16" ht="12.75" customHeight="1" thickBot="1">
      <c r="A47" s="8" t="str">
        <f t="shared" si="6"/>
        <v> VB 8.72 </v>
      </c>
      <c r="B47" s="2" t="str">
        <f t="shared" si="7"/>
        <v>II</v>
      </c>
      <c r="C47" s="8">
        <f t="shared" si="8"/>
        <v>16473.713</v>
      </c>
      <c r="D47" s="6" t="str">
        <f t="shared" si="9"/>
        <v>vis</v>
      </c>
      <c r="E47" s="26">
        <f>VLOOKUP(C47,Active!C$21:E$969,3,FALSE)</f>
        <v>-17627.506480380867</v>
      </c>
      <c r="F47" s="2" t="s">
        <v>59</v>
      </c>
      <c r="G47" s="6" t="str">
        <f t="shared" si="10"/>
        <v>16473.713</v>
      </c>
      <c r="H47" s="8">
        <f t="shared" si="11"/>
        <v>-17627.5</v>
      </c>
      <c r="I47" s="27" t="s">
        <v>121</v>
      </c>
      <c r="J47" s="28" t="s">
        <v>122</v>
      </c>
      <c r="K47" s="27">
        <v>-17627.5</v>
      </c>
      <c r="L47" s="27" t="s">
        <v>123</v>
      </c>
      <c r="M47" s="28" t="s">
        <v>65</v>
      </c>
      <c r="N47" s="28"/>
      <c r="O47" s="29" t="s">
        <v>66</v>
      </c>
      <c r="P47" s="29" t="s">
        <v>67</v>
      </c>
    </row>
    <row r="48" spans="1:16" ht="12.75" customHeight="1" thickBot="1">
      <c r="A48" s="8" t="str">
        <f t="shared" si="6"/>
        <v> VB 8.72 </v>
      </c>
      <c r="B48" s="2" t="str">
        <f t="shared" si="7"/>
        <v>I</v>
      </c>
      <c r="C48" s="8">
        <f t="shared" si="8"/>
        <v>16494.71</v>
      </c>
      <c r="D48" s="6" t="str">
        <f t="shared" si="9"/>
        <v>vis</v>
      </c>
      <c r="E48" s="26">
        <f>VLOOKUP(C48,Active!C$21:E$969,3,FALSE)</f>
        <v>-17606.027623710321</v>
      </c>
      <c r="F48" s="2" t="s">
        <v>59</v>
      </c>
      <c r="G48" s="6" t="str">
        <f t="shared" si="10"/>
        <v>16494.710</v>
      </c>
      <c r="H48" s="8">
        <f t="shared" si="11"/>
        <v>-17606</v>
      </c>
      <c r="I48" s="27" t="s">
        <v>124</v>
      </c>
      <c r="J48" s="28" t="s">
        <v>125</v>
      </c>
      <c r="K48" s="27">
        <v>-17606</v>
      </c>
      <c r="L48" s="27" t="s">
        <v>126</v>
      </c>
      <c r="M48" s="28" t="s">
        <v>65</v>
      </c>
      <c r="N48" s="28"/>
      <c r="O48" s="29" t="s">
        <v>66</v>
      </c>
      <c r="P48" s="29" t="s">
        <v>67</v>
      </c>
    </row>
    <row r="49" spans="1:16" ht="12.75" customHeight="1" thickBot="1">
      <c r="A49" s="8" t="str">
        <f t="shared" si="6"/>
        <v> VB 8.72 </v>
      </c>
      <c r="B49" s="2" t="str">
        <f t="shared" si="7"/>
        <v>II</v>
      </c>
      <c r="C49" s="8">
        <f t="shared" si="8"/>
        <v>16521.536</v>
      </c>
      <c r="D49" s="6" t="str">
        <f t="shared" si="9"/>
        <v>vis</v>
      </c>
      <c r="E49" s="26">
        <f>VLOOKUP(C49,Active!C$21:E$969,3,FALSE)</f>
        <v>-17578.58599828554</v>
      </c>
      <c r="F49" s="2" t="s">
        <v>59</v>
      </c>
      <c r="G49" s="6" t="str">
        <f t="shared" si="10"/>
        <v>16521.536</v>
      </c>
      <c r="H49" s="8">
        <f t="shared" si="11"/>
        <v>-17578.5</v>
      </c>
      <c r="I49" s="27" t="s">
        <v>127</v>
      </c>
      <c r="J49" s="28" t="s">
        <v>128</v>
      </c>
      <c r="K49" s="27">
        <v>-17578.5</v>
      </c>
      <c r="L49" s="27" t="s">
        <v>129</v>
      </c>
      <c r="M49" s="28" t="s">
        <v>65</v>
      </c>
      <c r="N49" s="28"/>
      <c r="O49" s="29" t="s">
        <v>66</v>
      </c>
      <c r="P49" s="29" t="s">
        <v>67</v>
      </c>
    </row>
    <row r="50" spans="1:16" ht="12.75" customHeight="1" thickBot="1">
      <c r="A50" s="8" t="str">
        <f t="shared" si="6"/>
        <v> VB 8.72 </v>
      </c>
      <c r="B50" s="2" t="str">
        <f t="shared" si="7"/>
        <v>II</v>
      </c>
      <c r="C50" s="8">
        <f t="shared" si="8"/>
        <v>16769.862000000001</v>
      </c>
      <c r="D50" s="6" t="str">
        <f t="shared" si="9"/>
        <v>vis</v>
      </c>
      <c r="E50" s="26">
        <f>VLOOKUP(C50,Active!C$21:E$969,3,FALSE)</f>
        <v>-17324.561206097595</v>
      </c>
      <c r="F50" s="2" t="s">
        <v>59</v>
      </c>
      <c r="G50" s="6" t="str">
        <f t="shared" si="10"/>
        <v>16769.862</v>
      </c>
      <c r="H50" s="8">
        <f t="shared" si="11"/>
        <v>-17324.5</v>
      </c>
      <c r="I50" s="27" t="s">
        <v>130</v>
      </c>
      <c r="J50" s="28" t="s">
        <v>131</v>
      </c>
      <c r="K50" s="27">
        <v>-17324.5</v>
      </c>
      <c r="L50" s="27" t="s">
        <v>132</v>
      </c>
      <c r="M50" s="28" t="s">
        <v>65</v>
      </c>
      <c r="N50" s="28"/>
      <c r="O50" s="29" t="s">
        <v>66</v>
      </c>
      <c r="P50" s="29" t="s">
        <v>67</v>
      </c>
    </row>
    <row r="51" spans="1:16" ht="12.75" customHeight="1" thickBot="1">
      <c r="A51" s="8" t="str">
        <f t="shared" si="6"/>
        <v> VB 8.72 </v>
      </c>
      <c r="B51" s="2" t="str">
        <f t="shared" si="7"/>
        <v>I</v>
      </c>
      <c r="C51" s="8">
        <f t="shared" si="8"/>
        <v>16792.826000000001</v>
      </c>
      <c r="D51" s="6" t="str">
        <f t="shared" si="9"/>
        <v>vis</v>
      </c>
      <c r="E51" s="26">
        <f>VLOOKUP(C51,Active!C$21:E$969,3,FALSE)</f>
        <v>-17301.070209070283</v>
      </c>
      <c r="F51" s="2" t="s">
        <v>59</v>
      </c>
      <c r="G51" s="6" t="str">
        <f t="shared" si="10"/>
        <v>16792.826</v>
      </c>
      <c r="H51" s="8">
        <f t="shared" si="11"/>
        <v>-17301</v>
      </c>
      <c r="I51" s="27" t="s">
        <v>133</v>
      </c>
      <c r="J51" s="28" t="s">
        <v>134</v>
      </c>
      <c r="K51" s="27">
        <v>-17301</v>
      </c>
      <c r="L51" s="27" t="s">
        <v>102</v>
      </c>
      <c r="M51" s="28" t="s">
        <v>65</v>
      </c>
      <c r="N51" s="28"/>
      <c r="O51" s="29" t="s">
        <v>66</v>
      </c>
      <c r="P51" s="29" t="s">
        <v>67</v>
      </c>
    </row>
    <row r="52" spans="1:16" ht="12.75" customHeight="1" thickBot="1">
      <c r="A52" s="8" t="str">
        <f t="shared" si="6"/>
        <v> VB 8.72 </v>
      </c>
      <c r="B52" s="2" t="str">
        <f t="shared" si="7"/>
        <v>I</v>
      </c>
      <c r="C52" s="8">
        <f t="shared" si="8"/>
        <v>16793.823</v>
      </c>
      <c r="D52" s="6" t="str">
        <f t="shared" si="9"/>
        <v>vis</v>
      </c>
      <c r="E52" s="26">
        <f>VLOOKUP(C52,Active!C$21:E$969,3,FALSE)</f>
        <v>-17300.050329082642</v>
      </c>
      <c r="F52" s="2" t="s">
        <v>59</v>
      </c>
      <c r="G52" s="6" t="str">
        <f t="shared" si="10"/>
        <v>16793.823</v>
      </c>
      <c r="H52" s="8">
        <f t="shared" si="11"/>
        <v>-17300</v>
      </c>
      <c r="I52" s="27" t="s">
        <v>135</v>
      </c>
      <c r="J52" s="28" t="s">
        <v>136</v>
      </c>
      <c r="K52" s="27">
        <v>-17300</v>
      </c>
      <c r="L52" s="27" t="s">
        <v>137</v>
      </c>
      <c r="M52" s="28" t="s">
        <v>65</v>
      </c>
      <c r="N52" s="28"/>
      <c r="O52" s="29" t="s">
        <v>66</v>
      </c>
      <c r="P52" s="29" t="s">
        <v>67</v>
      </c>
    </row>
    <row r="53" spans="1:16" ht="12.75" customHeight="1" thickBot="1">
      <c r="A53" s="8" t="str">
        <f t="shared" si="6"/>
        <v> VB 8.72 </v>
      </c>
      <c r="B53" s="2" t="str">
        <f t="shared" si="7"/>
        <v>I</v>
      </c>
      <c r="C53" s="8">
        <f t="shared" si="8"/>
        <v>16794.759999999998</v>
      </c>
      <c r="D53" s="6" t="str">
        <f t="shared" si="9"/>
        <v>vis</v>
      </c>
      <c r="E53" s="26">
        <f>VLOOKUP(C53,Active!C$21:E$969,3,FALSE)</f>
        <v>-17299.091826025051</v>
      </c>
      <c r="F53" s="2" t="s">
        <v>59</v>
      </c>
      <c r="G53" s="6" t="str">
        <f t="shared" si="10"/>
        <v>16794.760</v>
      </c>
      <c r="H53" s="8">
        <f t="shared" si="11"/>
        <v>-17299</v>
      </c>
      <c r="I53" s="27" t="s">
        <v>138</v>
      </c>
      <c r="J53" s="28" t="s">
        <v>139</v>
      </c>
      <c r="K53" s="27">
        <v>-17299</v>
      </c>
      <c r="L53" s="27" t="s">
        <v>140</v>
      </c>
      <c r="M53" s="28" t="s">
        <v>65</v>
      </c>
      <c r="N53" s="28"/>
      <c r="O53" s="29" t="s">
        <v>66</v>
      </c>
      <c r="P53" s="29" t="s">
        <v>67</v>
      </c>
    </row>
    <row r="54" spans="1:16" ht="12.75" customHeight="1" thickBot="1">
      <c r="A54" s="8" t="str">
        <f t="shared" si="6"/>
        <v> VB 8.72 </v>
      </c>
      <c r="B54" s="2" t="str">
        <f t="shared" si="7"/>
        <v>II</v>
      </c>
      <c r="C54" s="8">
        <f t="shared" si="8"/>
        <v>16819.727999999999</v>
      </c>
      <c r="D54" s="6" t="str">
        <f t="shared" si="9"/>
        <v>vis</v>
      </c>
      <c r="E54" s="26">
        <f>VLOOKUP(C54,Active!C$21:E$969,3,FALSE)</f>
        <v>-17273.550839534109</v>
      </c>
      <c r="F54" s="2" t="s">
        <v>59</v>
      </c>
      <c r="G54" s="6" t="str">
        <f t="shared" si="10"/>
        <v>16819.728</v>
      </c>
      <c r="H54" s="8">
        <f t="shared" si="11"/>
        <v>-17273.5</v>
      </c>
      <c r="I54" s="27" t="s">
        <v>141</v>
      </c>
      <c r="J54" s="28" t="s">
        <v>142</v>
      </c>
      <c r="K54" s="27">
        <v>-17273.5</v>
      </c>
      <c r="L54" s="27" t="s">
        <v>143</v>
      </c>
      <c r="M54" s="28" t="s">
        <v>65</v>
      </c>
      <c r="N54" s="28"/>
      <c r="O54" s="29" t="s">
        <v>66</v>
      </c>
      <c r="P54" s="29" t="s">
        <v>67</v>
      </c>
    </row>
    <row r="55" spans="1:16" ht="12.75" customHeight="1" thickBot="1">
      <c r="A55" s="8" t="str">
        <f t="shared" si="6"/>
        <v> VB 8.72 </v>
      </c>
      <c r="B55" s="2" t="str">
        <f t="shared" si="7"/>
        <v>II</v>
      </c>
      <c r="C55" s="8">
        <f t="shared" si="8"/>
        <v>16911.576000000001</v>
      </c>
      <c r="D55" s="6" t="str">
        <f t="shared" si="9"/>
        <v>vis</v>
      </c>
      <c r="E55" s="26">
        <f>VLOOKUP(C55,Active!C$21:E$969,3,FALSE)</f>
        <v>-17179.59503501554</v>
      </c>
      <c r="F55" s="2" t="s">
        <v>59</v>
      </c>
      <c r="G55" s="6" t="str">
        <f t="shared" si="10"/>
        <v>16911.576</v>
      </c>
      <c r="H55" s="8">
        <f t="shared" si="11"/>
        <v>-17179.5</v>
      </c>
      <c r="I55" s="27" t="s">
        <v>144</v>
      </c>
      <c r="J55" s="28" t="s">
        <v>145</v>
      </c>
      <c r="K55" s="27">
        <v>-17179.5</v>
      </c>
      <c r="L55" s="27" t="s">
        <v>146</v>
      </c>
      <c r="M55" s="28" t="s">
        <v>65</v>
      </c>
      <c r="N55" s="28"/>
      <c r="O55" s="29" t="s">
        <v>66</v>
      </c>
      <c r="P55" s="29" t="s">
        <v>67</v>
      </c>
    </row>
    <row r="56" spans="1:16" ht="12.75" customHeight="1" thickBot="1">
      <c r="A56" s="8" t="str">
        <f t="shared" si="6"/>
        <v> VB 8.72 </v>
      </c>
      <c r="B56" s="2" t="str">
        <f t="shared" si="7"/>
        <v>I</v>
      </c>
      <c r="C56" s="8">
        <f t="shared" si="8"/>
        <v>17098.875</v>
      </c>
      <c r="D56" s="6" t="str">
        <f t="shared" si="9"/>
        <v>vis</v>
      </c>
      <c r="E56" s="26">
        <f>VLOOKUP(C56,Active!C$21:E$969,3,FALSE)</f>
        <v>-16987.997741328978</v>
      </c>
      <c r="F56" s="2" t="s">
        <v>59</v>
      </c>
      <c r="G56" s="6" t="str">
        <f t="shared" si="10"/>
        <v>17098.875</v>
      </c>
      <c r="H56" s="8">
        <f t="shared" si="11"/>
        <v>-16988</v>
      </c>
      <c r="I56" s="27" t="s">
        <v>147</v>
      </c>
      <c r="J56" s="28" t="s">
        <v>148</v>
      </c>
      <c r="K56" s="27">
        <v>-16988</v>
      </c>
      <c r="L56" s="27" t="s">
        <v>149</v>
      </c>
      <c r="M56" s="28" t="s">
        <v>65</v>
      </c>
      <c r="N56" s="28"/>
      <c r="O56" s="29" t="s">
        <v>66</v>
      </c>
      <c r="P56" s="29" t="s">
        <v>67</v>
      </c>
    </row>
    <row r="57" spans="1:16" ht="12.75" customHeight="1" thickBot="1">
      <c r="A57" s="8" t="str">
        <f t="shared" si="6"/>
        <v> VB 8.72 </v>
      </c>
      <c r="B57" s="2" t="str">
        <f t="shared" si="7"/>
        <v>II</v>
      </c>
      <c r="C57" s="8">
        <f t="shared" si="8"/>
        <v>17116.868999999999</v>
      </c>
      <c r="D57" s="6" t="str">
        <f t="shared" si="9"/>
        <v>vis</v>
      </c>
      <c r="E57" s="26">
        <f>VLOOKUP(C57,Active!C$21:E$969,3,FALSE)</f>
        <v>-16969.590800007369</v>
      </c>
      <c r="F57" s="2" t="s">
        <v>59</v>
      </c>
      <c r="G57" s="6" t="str">
        <f t="shared" si="10"/>
        <v>17116.869</v>
      </c>
      <c r="H57" s="8">
        <f t="shared" si="11"/>
        <v>-16969.5</v>
      </c>
      <c r="I57" s="27" t="s">
        <v>150</v>
      </c>
      <c r="J57" s="28" t="s">
        <v>151</v>
      </c>
      <c r="K57" s="27">
        <v>-16969.5</v>
      </c>
      <c r="L57" s="27" t="s">
        <v>152</v>
      </c>
      <c r="M57" s="28" t="s">
        <v>65</v>
      </c>
      <c r="N57" s="28"/>
      <c r="O57" s="29" t="s">
        <v>66</v>
      </c>
      <c r="P57" s="29" t="s">
        <v>67</v>
      </c>
    </row>
    <row r="58" spans="1:16" ht="12.75" customHeight="1" thickBot="1">
      <c r="A58" s="8" t="str">
        <f t="shared" si="6"/>
        <v> VB 8.72 </v>
      </c>
      <c r="B58" s="2" t="str">
        <f t="shared" si="7"/>
        <v>II</v>
      </c>
      <c r="C58" s="8">
        <f t="shared" si="8"/>
        <v>17123.805</v>
      </c>
      <c r="D58" s="6" t="str">
        <f t="shared" si="9"/>
        <v>vis</v>
      </c>
      <c r="E58" s="26">
        <f>VLOOKUP(C58,Active!C$21:E$969,3,FALSE)</f>
        <v>-16962.495626893735</v>
      </c>
      <c r="F58" s="2" t="s">
        <v>59</v>
      </c>
      <c r="G58" s="6" t="str">
        <f t="shared" si="10"/>
        <v>17123.805</v>
      </c>
      <c r="H58" s="8">
        <f t="shared" si="11"/>
        <v>-16962.5</v>
      </c>
      <c r="I58" s="27" t="s">
        <v>153</v>
      </c>
      <c r="J58" s="28" t="s">
        <v>154</v>
      </c>
      <c r="K58" s="27">
        <v>-16962.5</v>
      </c>
      <c r="L58" s="27" t="s">
        <v>155</v>
      </c>
      <c r="M58" s="28" t="s">
        <v>65</v>
      </c>
      <c r="N58" s="28"/>
      <c r="O58" s="29" t="s">
        <v>66</v>
      </c>
      <c r="P58" s="29" t="s">
        <v>67</v>
      </c>
    </row>
    <row r="59" spans="1:16" ht="12.75" customHeight="1" thickBot="1">
      <c r="A59" s="8" t="str">
        <f t="shared" si="6"/>
        <v> VB 8.72 </v>
      </c>
      <c r="B59" s="2" t="str">
        <f t="shared" si="7"/>
        <v>I</v>
      </c>
      <c r="C59" s="8">
        <f t="shared" si="8"/>
        <v>17140.895</v>
      </c>
      <c r="D59" s="6" t="str">
        <f t="shared" si="9"/>
        <v>vis</v>
      </c>
      <c r="E59" s="26">
        <f>VLOOKUP(C59,Active!C$21:E$969,3,FALSE)</f>
        <v>-16945.013431318195</v>
      </c>
      <c r="F59" s="2" t="s">
        <v>59</v>
      </c>
      <c r="G59" s="6" t="str">
        <f t="shared" si="10"/>
        <v>17140.895</v>
      </c>
      <c r="H59" s="8">
        <f t="shared" si="11"/>
        <v>-16945</v>
      </c>
      <c r="I59" s="27" t="s">
        <v>156</v>
      </c>
      <c r="J59" s="28" t="s">
        <v>157</v>
      </c>
      <c r="K59" s="27">
        <v>-16945</v>
      </c>
      <c r="L59" s="27" t="s">
        <v>158</v>
      </c>
      <c r="M59" s="28" t="s">
        <v>65</v>
      </c>
      <c r="N59" s="28"/>
      <c r="O59" s="29" t="s">
        <v>66</v>
      </c>
      <c r="P59" s="29" t="s">
        <v>67</v>
      </c>
    </row>
    <row r="60" spans="1:16" ht="12.75" customHeight="1" thickBot="1">
      <c r="A60" s="8" t="str">
        <f t="shared" si="6"/>
        <v> VB 8.72 </v>
      </c>
      <c r="B60" s="2" t="str">
        <f t="shared" si="7"/>
        <v>II</v>
      </c>
      <c r="C60" s="8">
        <f t="shared" si="8"/>
        <v>17212.738000000001</v>
      </c>
      <c r="D60" s="6" t="str">
        <f t="shared" si="9"/>
        <v>vis</v>
      </c>
      <c r="E60" s="26">
        <f>VLOOKUP(C60,Active!C$21:E$969,3,FALSE)</f>
        <v>-16871.521718226697</v>
      </c>
      <c r="F60" s="2" t="s">
        <v>59</v>
      </c>
      <c r="G60" s="6" t="str">
        <f t="shared" si="10"/>
        <v>17212.738</v>
      </c>
      <c r="H60" s="8">
        <f t="shared" si="11"/>
        <v>-16871.5</v>
      </c>
      <c r="I60" s="27" t="s">
        <v>159</v>
      </c>
      <c r="J60" s="28" t="s">
        <v>160</v>
      </c>
      <c r="K60" s="27">
        <v>-16871.5</v>
      </c>
      <c r="L60" s="27" t="s">
        <v>161</v>
      </c>
      <c r="M60" s="28" t="s">
        <v>65</v>
      </c>
      <c r="N60" s="28"/>
      <c r="O60" s="29" t="s">
        <v>66</v>
      </c>
      <c r="P60" s="29" t="s">
        <v>67</v>
      </c>
    </row>
    <row r="61" spans="1:16" ht="12.75" customHeight="1" thickBot="1">
      <c r="A61" s="8" t="str">
        <f t="shared" si="6"/>
        <v> VB 8.72 </v>
      </c>
      <c r="B61" s="2" t="str">
        <f t="shared" si="7"/>
        <v>I</v>
      </c>
      <c r="C61" s="8">
        <f t="shared" si="8"/>
        <v>17238.634999999998</v>
      </c>
      <c r="D61" s="6" t="str">
        <f t="shared" si="9"/>
        <v>vis</v>
      </c>
      <c r="E61" s="26">
        <f>VLOOKUP(C61,Active!C$21:E$969,3,FALSE)</f>
        <v>-16845.030412268843</v>
      </c>
      <c r="F61" s="2" t="s">
        <v>59</v>
      </c>
      <c r="G61" s="6" t="str">
        <f t="shared" si="10"/>
        <v>17238.635</v>
      </c>
      <c r="H61" s="8">
        <f t="shared" si="11"/>
        <v>-16845</v>
      </c>
      <c r="I61" s="27" t="s">
        <v>162</v>
      </c>
      <c r="J61" s="28" t="s">
        <v>163</v>
      </c>
      <c r="K61" s="27">
        <v>-16845</v>
      </c>
      <c r="L61" s="27" t="s">
        <v>164</v>
      </c>
      <c r="M61" s="28" t="s">
        <v>65</v>
      </c>
      <c r="N61" s="28"/>
      <c r="O61" s="29" t="s">
        <v>66</v>
      </c>
      <c r="P61" s="29" t="s">
        <v>67</v>
      </c>
    </row>
    <row r="62" spans="1:16" ht="12.75" customHeight="1" thickBot="1">
      <c r="A62" s="8" t="str">
        <f t="shared" si="6"/>
        <v> VB 8.72 </v>
      </c>
      <c r="B62" s="2" t="str">
        <f t="shared" si="7"/>
        <v>II</v>
      </c>
      <c r="C62" s="8">
        <f t="shared" si="8"/>
        <v>17259.593000000001</v>
      </c>
      <c r="D62" s="6" t="str">
        <f t="shared" si="9"/>
        <v>vis</v>
      </c>
      <c r="E62" s="26">
        <f>VLOOKUP(C62,Active!C$21:E$969,3,FALSE)</f>
        <v>-16823.591450602824</v>
      </c>
      <c r="F62" s="2" t="s">
        <v>59</v>
      </c>
      <c r="G62" s="6" t="str">
        <f t="shared" si="10"/>
        <v>17259.593</v>
      </c>
      <c r="H62" s="8">
        <f t="shared" si="11"/>
        <v>-16823.5</v>
      </c>
      <c r="I62" s="27" t="s">
        <v>165</v>
      </c>
      <c r="J62" s="28" t="s">
        <v>166</v>
      </c>
      <c r="K62" s="27">
        <v>-16823.5</v>
      </c>
      <c r="L62" s="27" t="s">
        <v>152</v>
      </c>
      <c r="M62" s="28" t="s">
        <v>65</v>
      </c>
      <c r="N62" s="28"/>
      <c r="O62" s="29" t="s">
        <v>66</v>
      </c>
      <c r="P62" s="29" t="s">
        <v>67</v>
      </c>
    </row>
    <row r="63" spans="1:16" ht="12.75" customHeight="1" thickBot="1">
      <c r="A63" s="8" t="str">
        <f t="shared" si="6"/>
        <v> VB 8.72 </v>
      </c>
      <c r="B63" s="2" t="str">
        <f t="shared" si="7"/>
        <v>I</v>
      </c>
      <c r="C63" s="8">
        <f t="shared" si="8"/>
        <v>17491.87</v>
      </c>
      <c r="D63" s="6" t="str">
        <f t="shared" si="9"/>
        <v>vis</v>
      </c>
      <c r="E63" s="26">
        <f>VLOOKUP(C63,Active!C$21:E$969,3,FALSE)</f>
        <v>-16585.983964254079</v>
      </c>
      <c r="F63" s="2" t="s">
        <v>59</v>
      </c>
      <c r="G63" s="6" t="str">
        <f t="shared" si="10"/>
        <v>17491.870</v>
      </c>
      <c r="H63" s="8">
        <f t="shared" si="11"/>
        <v>-16586</v>
      </c>
      <c r="I63" s="27" t="s">
        <v>167</v>
      </c>
      <c r="J63" s="28" t="s">
        <v>168</v>
      </c>
      <c r="K63" s="27">
        <v>-16586</v>
      </c>
      <c r="L63" s="27" t="s">
        <v>169</v>
      </c>
      <c r="M63" s="28" t="s">
        <v>65</v>
      </c>
      <c r="N63" s="28"/>
      <c r="O63" s="29" t="s">
        <v>66</v>
      </c>
      <c r="P63" s="29" t="s">
        <v>67</v>
      </c>
    </row>
    <row r="64" spans="1:16" ht="12.75" customHeight="1" thickBot="1">
      <c r="A64" s="8" t="str">
        <f t="shared" si="6"/>
        <v> VB 8.72 </v>
      </c>
      <c r="B64" s="2" t="str">
        <f t="shared" si="7"/>
        <v>II</v>
      </c>
      <c r="C64" s="8">
        <f t="shared" si="8"/>
        <v>17908.694</v>
      </c>
      <c r="D64" s="6" t="str">
        <f t="shared" si="9"/>
        <v>vis</v>
      </c>
      <c r="E64" s="26">
        <f>VLOOKUP(C64,Active!C$21:E$969,3,FALSE)</f>
        <v>-16159.594339410334</v>
      </c>
      <c r="F64" s="2" t="s">
        <v>59</v>
      </c>
      <c r="G64" s="6" t="str">
        <f t="shared" si="10"/>
        <v>17908.694</v>
      </c>
      <c r="H64" s="8">
        <f t="shared" si="11"/>
        <v>-16159.5</v>
      </c>
      <c r="I64" s="27" t="s">
        <v>170</v>
      </c>
      <c r="J64" s="28" t="s">
        <v>171</v>
      </c>
      <c r="K64" s="27">
        <v>-16159.5</v>
      </c>
      <c r="L64" s="27" t="s">
        <v>172</v>
      </c>
      <c r="M64" s="28" t="s">
        <v>65</v>
      </c>
      <c r="N64" s="28"/>
      <c r="O64" s="29" t="s">
        <v>66</v>
      </c>
      <c r="P64" s="29" t="s">
        <v>67</v>
      </c>
    </row>
    <row r="65" spans="1:16" ht="12.75" customHeight="1" thickBot="1">
      <c r="A65" s="8" t="str">
        <f t="shared" si="6"/>
        <v> VB 8.72 </v>
      </c>
      <c r="B65" s="2" t="str">
        <f t="shared" si="7"/>
        <v>I</v>
      </c>
      <c r="C65" s="8">
        <f t="shared" si="8"/>
        <v>17979.593000000001</v>
      </c>
      <c r="D65" s="6" t="str">
        <f t="shared" si="9"/>
        <v>vis</v>
      </c>
      <c r="E65" s="26">
        <f>VLOOKUP(C65,Active!C$21:E$969,3,FALSE)</f>
        <v>-16087.068290018271</v>
      </c>
      <c r="F65" s="2" t="s">
        <v>59</v>
      </c>
      <c r="G65" s="6" t="str">
        <f t="shared" si="10"/>
        <v>17979.593</v>
      </c>
      <c r="H65" s="8">
        <f t="shared" si="11"/>
        <v>-16087</v>
      </c>
      <c r="I65" s="27" t="s">
        <v>173</v>
      </c>
      <c r="J65" s="28" t="s">
        <v>174</v>
      </c>
      <c r="K65" s="27">
        <v>-16087</v>
      </c>
      <c r="L65" s="27" t="s">
        <v>175</v>
      </c>
      <c r="M65" s="28" t="s">
        <v>65</v>
      </c>
      <c r="N65" s="28"/>
      <c r="O65" s="29" t="s">
        <v>66</v>
      </c>
      <c r="P65" s="29" t="s">
        <v>67</v>
      </c>
    </row>
    <row r="66" spans="1:16" ht="12.75" customHeight="1" thickBot="1">
      <c r="A66" s="8" t="str">
        <f t="shared" si="6"/>
        <v> VB 8.72 </v>
      </c>
      <c r="B66" s="2" t="str">
        <f t="shared" si="7"/>
        <v>I</v>
      </c>
      <c r="C66" s="8">
        <f t="shared" si="8"/>
        <v>17980.593000000001</v>
      </c>
      <c r="D66" s="6" t="str">
        <f t="shared" si="9"/>
        <v>vis</v>
      </c>
      <c r="E66" s="26">
        <f>VLOOKUP(C66,Active!C$21:E$969,3,FALSE)</f>
        <v>-16086.045341184126</v>
      </c>
      <c r="F66" s="2" t="s">
        <v>59</v>
      </c>
      <c r="G66" s="6" t="str">
        <f t="shared" si="10"/>
        <v>17980.593</v>
      </c>
      <c r="H66" s="8">
        <f t="shared" si="11"/>
        <v>-16086</v>
      </c>
      <c r="I66" s="27" t="s">
        <v>176</v>
      </c>
      <c r="J66" s="28" t="s">
        <v>177</v>
      </c>
      <c r="K66" s="27">
        <v>-16086</v>
      </c>
      <c r="L66" s="27" t="s">
        <v>178</v>
      </c>
      <c r="M66" s="28" t="s">
        <v>65</v>
      </c>
      <c r="N66" s="28"/>
      <c r="O66" s="29" t="s">
        <v>66</v>
      </c>
      <c r="P66" s="29" t="s">
        <v>67</v>
      </c>
    </row>
    <row r="67" spans="1:16" ht="12.75" customHeight="1" thickBot="1">
      <c r="A67" s="8" t="str">
        <f t="shared" si="6"/>
        <v> VB 8.72 </v>
      </c>
      <c r="B67" s="2" t="str">
        <f t="shared" si="7"/>
        <v>II</v>
      </c>
      <c r="C67" s="8">
        <f t="shared" si="8"/>
        <v>18004.545999999998</v>
      </c>
      <c r="D67" s="6" t="str">
        <f t="shared" si="9"/>
        <v>vis</v>
      </c>
      <c r="E67" s="26">
        <f>VLOOKUP(C67,Active!C$21:E$969,3,FALSE)</f>
        <v>-16061.542647759848</v>
      </c>
      <c r="F67" s="2" t="s">
        <v>59</v>
      </c>
      <c r="G67" s="6" t="str">
        <f t="shared" si="10"/>
        <v>18004.546</v>
      </c>
      <c r="H67" s="8">
        <f t="shared" si="11"/>
        <v>-16061.5</v>
      </c>
      <c r="I67" s="27" t="s">
        <v>179</v>
      </c>
      <c r="J67" s="28" t="s">
        <v>180</v>
      </c>
      <c r="K67" s="27">
        <v>-16061.5</v>
      </c>
      <c r="L67" s="27" t="s">
        <v>181</v>
      </c>
      <c r="M67" s="28" t="s">
        <v>65</v>
      </c>
      <c r="N67" s="28"/>
      <c r="O67" s="29" t="s">
        <v>66</v>
      </c>
      <c r="P67" s="29" t="s">
        <v>67</v>
      </c>
    </row>
    <row r="68" spans="1:16" ht="12.75" customHeight="1" thickBot="1">
      <c r="A68" s="8" t="str">
        <f t="shared" si="6"/>
        <v> VB 8.72 </v>
      </c>
      <c r="B68" s="2" t="str">
        <f t="shared" si="7"/>
        <v>I</v>
      </c>
      <c r="C68" s="8">
        <f t="shared" si="8"/>
        <v>18025.538</v>
      </c>
      <c r="D68" s="6" t="str">
        <f t="shared" si="9"/>
        <v>vis</v>
      </c>
      <c r="E68" s="26">
        <f>VLOOKUP(C68,Active!C$21:E$969,3,FALSE)</f>
        <v>-16040.06890583347</v>
      </c>
      <c r="F68" s="2" t="s">
        <v>59</v>
      </c>
      <c r="G68" s="6" t="str">
        <f t="shared" si="10"/>
        <v>18025.538</v>
      </c>
      <c r="H68" s="8">
        <f t="shared" si="11"/>
        <v>-16040</v>
      </c>
      <c r="I68" s="27" t="s">
        <v>182</v>
      </c>
      <c r="J68" s="28" t="s">
        <v>183</v>
      </c>
      <c r="K68" s="27">
        <v>-16040</v>
      </c>
      <c r="L68" s="27" t="s">
        <v>175</v>
      </c>
      <c r="M68" s="28" t="s">
        <v>65</v>
      </c>
      <c r="N68" s="28"/>
      <c r="O68" s="29" t="s">
        <v>66</v>
      </c>
      <c r="P68" s="29" t="s">
        <v>67</v>
      </c>
    </row>
    <row r="69" spans="1:16" ht="12.75" customHeight="1" thickBot="1">
      <c r="A69" s="8" t="str">
        <f t="shared" si="6"/>
        <v> VB 8.72 </v>
      </c>
      <c r="B69" s="2" t="str">
        <f t="shared" si="7"/>
        <v>II</v>
      </c>
      <c r="C69" s="8">
        <f t="shared" si="8"/>
        <v>18207.883999999998</v>
      </c>
      <c r="D69" s="6" t="str">
        <f t="shared" si="9"/>
        <v>vis</v>
      </c>
      <c r="E69" s="26">
        <f>VLOOKUP(C69,Active!C$21:E$969,3,FALSE)</f>
        <v>-15853.538277722429</v>
      </c>
      <c r="F69" s="2" t="s">
        <v>59</v>
      </c>
      <c r="G69" s="6" t="str">
        <f t="shared" si="10"/>
        <v>18207.884</v>
      </c>
      <c r="H69" s="8">
        <f t="shared" si="11"/>
        <v>-15853.5</v>
      </c>
      <c r="I69" s="27" t="s">
        <v>184</v>
      </c>
      <c r="J69" s="28" t="s">
        <v>185</v>
      </c>
      <c r="K69" s="27">
        <v>-15853.5</v>
      </c>
      <c r="L69" s="27" t="s">
        <v>186</v>
      </c>
      <c r="M69" s="28" t="s">
        <v>65</v>
      </c>
      <c r="N69" s="28"/>
      <c r="O69" s="29" t="s">
        <v>66</v>
      </c>
      <c r="P69" s="29" t="s">
        <v>67</v>
      </c>
    </row>
    <row r="70" spans="1:16" ht="12.75" customHeight="1" thickBot="1">
      <c r="A70" s="8" t="str">
        <f t="shared" si="6"/>
        <v> VB 8.72 </v>
      </c>
      <c r="B70" s="2" t="str">
        <f t="shared" si="7"/>
        <v>II</v>
      </c>
      <c r="C70" s="8">
        <f t="shared" si="8"/>
        <v>18299.726999999999</v>
      </c>
      <c r="D70" s="6" t="str">
        <f t="shared" si="9"/>
        <v>vis</v>
      </c>
      <c r="E70" s="26">
        <f>VLOOKUP(C70,Active!C$21:E$969,3,FALSE)</f>
        <v>-15759.58758794803</v>
      </c>
      <c r="F70" s="2" t="s">
        <v>59</v>
      </c>
      <c r="G70" s="6" t="str">
        <f t="shared" si="10"/>
        <v>18299.727</v>
      </c>
      <c r="H70" s="8">
        <f t="shared" si="11"/>
        <v>-15759.5</v>
      </c>
      <c r="I70" s="27" t="s">
        <v>187</v>
      </c>
      <c r="J70" s="28" t="s">
        <v>188</v>
      </c>
      <c r="K70" s="27">
        <v>-15759.5</v>
      </c>
      <c r="L70" s="27" t="s">
        <v>189</v>
      </c>
      <c r="M70" s="28" t="s">
        <v>65</v>
      </c>
      <c r="N70" s="28"/>
      <c r="O70" s="29" t="s">
        <v>66</v>
      </c>
      <c r="P70" s="29" t="s">
        <v>67</v>
      </c>
    </row>
    <row r="71" spans="1:16" ht="12.75" customHeight="1" thickBot="1">
      <c r="A71" s="8" t="str">
        <f t="shared" si="6"/>
        <v> VB 8.72 </v>
      </c>
      <c r="B71" s="2" t="str">
        <f t="shared" si="7"/>
        <v>I</v>
      </c>
      <c r="C71" s="8">
        <f t="shared" si="8"/>
        <v>18378.532999999999</v>
      </c>
      <c r="D71" s="6" t="str">
        <f t="shared" si="9"/>
        <v>vis</v>
      </c>
      <c r="E71" s="26">
        <f>VLOOKUP(C71,Active!C$21:E$969,3,FALSE)</f>
        <v>-15678.973082124381</v>
      </c>
      <c r="F71" s="2" t="s">
        <v>59</v>
      </c>
      <c r="G71" s="6" t="str">
        <f t="shared" si="10"/>
        <v>18378.533</v>
      </c>
      <c r="H71" s="8">
        <f t="shared" si="11"/>
        <v>-15679</v>
      </c>
      <c r="I71" s="27" t="s">
        <v>190</v>
      </c>
      <c r="J71" s="28" t="s">
        <v>191</v>
      </c>
      <c r="K71" s="27">
        <v>-15679</v>
      </c>
      <c r="L71" s="27" t="s">
        <v>192</v>
      </c>
      <c r="M71" s="28" t="s">
        <v>65</v>
      </c>
      <c r="N71" s="28"/>
      <c r="O71" s="29" t="s">
        <v>66</v>
      </c>
      <c r="P71" s="29" t="s">
        <v>67</v>
      </c>
    </row>
    <row r="72" spans="1:16" ht="12.75" customHeight="1" thickBot="1">
      <c r="A72" s="8" t="str">
        <f t="shared" si="6"/>
        <v> VB 8.72 </v>
      </c>
      <c r="B72" s="2" t="str">
        <f t="shared" si="7"/>
        <v>II</v>
      </c>
      <c r="C72" s="8">
        <f t="shared" si="8"/>
        <v>18395.521000000001</v>
      </c>
      <c r="D72" s="6" t="str">
        <f t="shared" si="9"/>
        <v>vis</v>
      </c>
      <c r="E72" s="26">
        <f>VLOOKUP(C72,Active!C$21:E$969,3,FALSE)</f>
        <v>-15661.595227329921</v>
      </c>
      <c r="F72" s="2" t="s">
        <v>59</v>
      </c>
      <c r="G72" s="6" t="str">
        <f t="shared" si="10"/>
        <v>18395.521</v>
      </c>
      <c r="H72" s="8">
        <f t="shared" si="11"/>
        <v>-15661.5</v>
      </c>
      <c r="I72" s="27" t="s">
        <v>193</v>
      </c>
      <c r="J72" s="28" t="s">
        <v>194</v>
      </c>
      <c r="K72" s="27">
        <v>-15661.5</v>
      </c>
      <c r="L72" s="27" t="s">
        <v>146</v>
      </c>
      <c r="M72" s="28" t="s">
        <v>65</v>
      </c>
      <c r="N72" s="28"/>
      <c r="O72" s="29" t="s">
        <v>66</v>
      </c>
      <c r="P72" s="29" t="s">
        <v>67</v>
      </c>
    </row>
    <row r="73" spans="1:16" ht="12.75" customHeight="1" thickBot="1">
      <c r="A73" s="8" t="str">
        <f t="shared" si="6"/>
        <v> VB 8.72 </v>
      </c>
      <c r="B73" s="2" t="str">
        <f t="shared" si="7"/>
        <v>II</v>
      </c>
      <c r="C73" s="8">
        <f t="shared" si="8"/>
        <v>18598.851999999999</v>
      </c>
      <c r="D73" s="6" t="str">
        <f t="shared" si="9"/>
        <v>vis</v>
      </c>
      <c r="E73" s="26">
        <f>VLOOKUP(C73,Active!C$21:E$969,3,FALSE)</f>
        <v>-15453.598017934342</v>
      </c>
      <c r="F73" s="2" t="s">
        <v>59</v>
      </c>
      <c r="G73" s="6" t="str">
        <f t="shared" si="10"/>
        <v>18598.852</v>
      </c>
      <c r="H73" s="8">
        <f t="shared" si="11"/>
        <v>-15453.5</v>
      </c>
      <c r="I73" s="27" t="s">
        <v>195</v>
      </c>
      <c r="J73" s="28" t="s">
        <v>196</v>
      </c>
      <c r="K73" s="27">
        <v>-15453.5</v>
      </c>
      <c r="L73" s="27" t="s">
        <v>197</v>
      </c>
      <c r="M73" s="28" t="s">
        <v>65</v>
      </c>
      <c r="N73" s="28"/>
      <c r="O73" s="29" t="s">
        <v>66</v>
      </c>
      <c r="P73" s="29" t="s">
        <v>67</v>
      </c>
    </row>
    <row r="74" spans="1:16" ht="12.75" customHeight="1" thickBot="1">
      <c r="A74" s="8" t="str">
        <f t="shared" si="6"/>
        <v> VB 8.72 </v>
      </c>
      <c r="B74" s="2" t="str">
        <f t="shared" si="7"/>
        <v>II</v>
      </c>
      <c r="C74" s="8">
        <f t="shared" si="8"/>
        <v>18605.792000000001</v>
      </c>
      <c r="D74" s="6" t="str">
        <f t="shared" si="9"/>
        <v>vis</v>
      </c>
      <c r="E74" s="26">
        <f>VLOOKUP(C74,Active!C$21:E$969,3,FALSE)</f>
        <v>-15446.498753025373</v>
      </c>
      <c r="F74" s="2" t="s">
        <v>59</v>
      </c>
      <c r="G74" s="6" t="str">
        <f t="shared" si="10"/>
        <v>18605.792</v>
      </c>
      <c r="H74" s="8">
        <f t="shared" si="11"/>
        <v>-15446.5</v>
      </c>
      <c r="I74" s="27" t="s">
        <v>198</v>
      </c>
      <c r="J74" s="28" t="s">
        <v>199</v>
      </c>
      <c r="K74" s="27">
        <v>-15446.5</v>
      </c>
      <c r="L74" s="27" t="s">
        <v>200</v>
      </c>
      <c r="M74" s="28" t="s">
        <v>65</v>
      </c>
      <c r="N74" s="28"/>
      <c r="O74" s="29" t="s">
        <v>66</v>
      </c>
      <c r="P74" s="29" t="s">
        <v>67</v>
      </c>
    </row>
    <row r="75" spans="1:16" ht="12.75" customHeight="1" thickBot="1">
      <c r="A75" s="8" t="str">
        <f t="shared" ref="A75:A106" si="12">P75</f>
        <v> VB 8.72 </v>
      </c>
      <c r="B75" s="2" t="str">
        <f t="shared" ref="B75:B106" si="13">IF(H75=INT(H75),"I","II")</f>
        <v>I</v>
      </c>
      <c r="C75" s="8">
        <f t="shared" ref="C75:C106" si="14">1*G75</f>
        <v>18717.718000000001</v>
      </c>
      <c r="D75" s="6" t="str">
        <f t="shared" ref="D75:D106" si="15">VLOOKUP(F75,I$1:J$5,2,FALSE)</f>
        <v>vis</v>
      </c>
      <c r="E75" s="26">
        <f>VLOOKUP(C75,Active!C$21:E$969,3,FALSE)</f>
        <v>-15332.004181814835</v>
      </c>
      <c r="F75" s="2" t="s">
        <v>59</v>
      </c>
      <c r="G75" s="6" t="str">
        <f t="shared" ref="G75:G106" si="16">MID(I75,3,LEN(I75)-3)</f>
        <v>18717.718</v>
      </c>
      <c r="H75" s="8">
        <f t="shared" ref="H75:H106" si="17">1*K75</f>
        <v>-15332</v>
      </c>
      <c r="I75" s="27" t="s">
        <v>201</v>
      </c>
      <c r="J75" s="28" t="s">
        <v>202</v>
      </c>
      <c r="K75" s="27">
        <v>-15332</v>
      </c>
      <c r="L75" s="27" t="s">
        <v>203</v>
      </c>
      <c r="M75" s="28" t="s">
        <v>65</v>
      </c>
      <c r="N75" s="28"/>
      <c r="O75" s="29" t="s">
        <v>66</v>
      </c>
      <c r="P75" s="29" t="s">
        <v>67</v>
      </c>
    </row>
    <row r="76" spans="1:16" ht="12.75" customHeight="1" thickBot="1">
      <c r="A76" s="8" t="str">
        <f t="shared" si="12"/>
        <v> VB 8.72 </v>
      </c>
      <c r="B76" s="2" t="str">
        <f t="shared" si="13"/>
        <v>I</v>
      </c>
      <c r="C76" s="8">
        <f t="shared" si="14"/>
        <v>18973.864000000001</v>
      </c>
      <c r="D76" s="6" t="str">
        <f t="shared" si="15"/>
        <v>vis</v>
      </c>
      <c r="E76" s="26">
        <f>VLOOKUP(C76,Active!C$21:E$969,3,FALSE)</f>
        <v>-15069.979929743875</v>
      </c>
      <c r="F76" s="2" t="s">
        <v>59</v>
      </c>
      <c r="G76" s="6" t="str">
        <f t="shared" si="16"/>
        <v>18973.864</v>
      </c>
      <c r="H76" s="8">
        <f t="shared" si="17"/>
        <v>-15070</v>
      </c>
      <c r="I76" s="27" t="s">
        <v>204</v>
      </c>
      <c r="J76" s="28" t="s">
        <v>205</v>
      </c>
      <c r="K76" s="27">
        <v>-15070</v>
      </c>
      <c r="L76" s="27" t="s">
        <v>206</v>
      </c>
      <c r="M76" s="28" t="s">
        <v>65</v>
      </c>
      <c r="N76" s="28"/>
      <c r="O76" s="29" t="s">
        <v>66</v>
      </c>
      <c r="P76" s="29" t="s">
        <v>67</v>
      </c>
    </row>
    <row r="77" spans="1:16" ht="12.75" customHeight="1" thickBot="1">
      <c r="A77" s="8" t="str">
        <f t="shared" si="12"/>
        <v> VB 8.72 </v>
      </c>
      <c r="B77" s="2" t="str">
        <f t="shared" si="13"/>
        <v>II</v>
      </c>
      <c r="C77" s="8">
        <f t="shared" si="14"/>
        <v>19390.786</v>
      </c>
      <c r="D77" s="6" t="str">
        <f t="shared" si="15"/>
        <v>vis</v>
      </c>
      <c r="E77" s="26">
        <f>VLOOKUP(C77,Active!C$21:E$969,3,FALSE)</f>
        <v>-14643.490055914386</v>
      </c>
      <c r="F77" s="2" t="s">
        <v>59</v>
      </c>
      <c r="G77" s="6" t="str">
        <f t="shared" si="16"/>
        <v>19390.786</v>
      </c>
      <c r="H77" s="8">
        <f t="shared" si="17"/>
        <v>-14643.5</v>
      </c>
      <c r="I77" s="27" t="s">
        <v>207</v>
      </c>
      <c r="J77" s="28" t="s">
        <v>208</v>
      </c>
      <c r="K77" s="27">
        <v>-14643.5</v>
      </c>
      <c r="L77" s="27" t="s">
        <v>209</v>
      </c>
      <c r="M77" s="28" t="s">
        <v>65</v>
      </c>
      <c r="N77" s="28"/>
      <c r="O77" s="29" t="s">
        <v>66</v>
      </c>
      <c r="P77" s="29" t="s">
        <v>67</v>
      </c>
    </row>
    <row r="78" spans="1:16" ht="12.75" customHeight="1" thickBot="1">
      <c r="A78" s="8" t="str">
        <f t="shared" si="12"/>
        <v> VB 8.72 </v>
      </c>
      <c r="B78" s="2" t="str">
        <f t="shared" si="13"/>
        <v>II</v>
      </c>
      <c r="C78" s="8">
        <f t="shared" si="14"/>
        <v>19692.898000000001</v>
      </c>
      <c r="D78" s="6" t="str">
        <f t="shared" si="15"/>
        <v>vis</v>
      </c>
      <c r="E78" s="26">
        <f>VLOOKUP(C78,Active!C$21:E$969,3,FALSE)</f>
        <v>-14334.444937733106</v>
      </c>
      <c r="F78" s="2" t="s">
        <v>59</v>
      </c>
      <c r="G78" s="6" t="str">
        <f t="shared" si="16"/>
        <v>19692.898</v>
      </c>
      <c r="H78" s="8">
        <f t="shared" si="17"/>
        <v>-14334.5</v>
      </c>
      <c r="I78" s="27" t="s">
        <v>210</v>
      </c>
      <c r="J78" s="28" t="s">
        <v>211</v>
      </c>
      <c r="K78" s="27">
        <v>-14334.5</v>
      </c>
      <c r="L78" s="27" t="s">
        <v>212</v>
      </c>
      <c r="M78" s="28" t="s">
        <v>65</v>
      </c>
      <c r="N78" s="28"/>
      <c r="O78" s="29" t="s">
        <v>66</v>
      </c>
      <c r="P78" s="29" t="s">
        <v>67</v>
      </c>
    </row>
    <row r="79" spans="1:16" ht="12.75" customHeight="1" thickBot="1">
      <c r="A79" s="8" t="str">
        <f t="shared" si="12"/>
        <v> VB 8.72 </v>
      </c>
      <c r="B79" s="2" t="str">
        <f t="shared" si="13"/>
        <v>II</v>
      </c>
      <c r="C79" s="8">
        <f t="shared" si="14"/>
        <v>19737.784</v>
      </c>
      <c r="D79" s="6" t="str">
        <f t="shared" si="15"/>
        <v>vis</v>
      </c>
      <c r="E79" s="26">
        <f>VLOOKUP(C79,Active!C$21:E$969,3,FALSE)</f>
        <v>-14288.528856363666</v>
      </c>
      <c r="F79" s="2" t="s">
        <v>59</v>
      </c>
      <c r="G79" s="6" t="str">
        <f t="shared" si="16"/>
        <v>19737.784</v>
      </c>
      <c r="H79" s="8">
        <f t="shared" si="17"/>
        <v>-14288.5</v>
      </c>
      <c r="I79" s="27" t="s">
        <v>213</v>
      </c>
      <c r="J79" s="28" t="s">
        <v>214</v>
      </c>
      <c r="K79" s="27">
        <v>-14288.5</v>
      </c>
      <c r="L79" s="27" t="s">
        <v>215</v>
      </c>
      <c r="M79" s="28" t="s">
        <v>65</v>
      </c>
      <c r="N79" s="28"/>
      <c r="O79" s="29" t="s">
        <v>66</v>
      </c>
      <c r="P79" s="29" t="s">
        <v>67</v>
      </c>
    </row>
    <row r="80" spans="1:16" ht="12.75" customHeight="1" thickBot="1">
      <c r="A80" s="8" t="str">
        <f t="shared" si="12"/>
        <v> VB 8.72 </v>
      </c>
      <c r="B80" s="2" t="str">
        <f t="shared" si="13"/>
        <v>I</v>
      </c>
      <c r="C80" s="8">
        <f t="shared" si="14"/>
        <v>20155.635999999999</v>
      </c>
      <c r="D80" s="6" t="str">
        <f t="shared" si="15"/>
        <v>vis</v>
      </c>
      <c r="E80" s="26">
        <f>VLOOKUP(C80,Active!C$21:E$969,3,FALSE)</f>
        <v>-13861.08764011842</v>
      </c>
      <c r="F80" s="2" t="s">
        <v>59</v>
      </c>
      <c r="G80" s="6" t="str">
        <f t="shared" si="16"/>
        <v>20155.636</v>
      </c>
      <c r="H80" s="8">
        <f t="shared" si="17"/>
        <v>-13861</v>
      </c>
      <c r="I80" s="27" t="s">
        <v>216</v>
      </c>
      <c r="J80" s="28" t="s">
        <v>217</v>
      </c>
      <c r="K80" s="27">
        <v>-13861</v>
      </c>
      <c r="L80" s="27" t="s">
        <v>189</v>
      </c>
      <c r="M80" s="28" t="s">
        <v>65</v>
      </c>
      <c r="N80" s="28"/>
      <c r="O80" s="29" t="s">
        <v>66</v>
      </c>
      <c r="P80" s="29" t="s">
        <v>67</v>
      </c>
    </row>
    <row r="81" spans="1:16" ht="12.75" customHeight="1" thickBot="1">
      <c r="A81" s="8" t="str">
        <f t="shared" si="12"/>
        <v> VB 8.72 </v>
      </c>
      <c r="B81" s="2" t="str">
        <f t="shared" si="13"/>
        <v>I</v>
      </c>
      <c r="C81" s="8">
        <f t="shared" si="14"/>
        <v>20161.612000000001</v>
      </c>
      <c r="D81" s="6" t="str">
        <f t="shared" si="15"/>
        <v>vis</v>
      </c>
      <c r="E81" s="26">
        <f>VLOOKUP(C81,Active!C$21:E$969,3,FALSE)</f>
        <v>-13854.974497885565</v>
      </c>
      <c r="F81" s="2" t="s">
        <v>59</v>
      </c>
      <c r="G81" s="6" t="str">
        <f t="shared" si="16"/>
        <v>20161.612</v>
      </c>
      <c r="H81" s="8">
        <f t="shared" si="17"/>
        <v>-13855</v>
      </c>
      <c r="I81" s="27" t="s">
        <v>218</v>
      </c>
      <c r="J81" s="28" t="s">
        <v>219</v>
      </c>
      <c r="K81" s="27">
        <v>-13855</v>
      </c>
      <c r="L81" s="27" t="s">
        <v>220</v>
      </c>
      <c r="M81" s="28" t="s">
        <v>65</v>
      </c>
      <c r="N81" s="28"/>
      <c r="O81" s="29" t="s">
        <v>66</v>
      </c>
      <c r="P81" s="29" t="s">
        <v>67</v>
      </c>
    </row>
    <row r="82" spans="1:16" ht="12.75" customHeight="1" thickBot="1">
      <c r="A82" s="8" t="str">
        <f t="shared" si="12"/>
        <v> VB 8.72 </v>
      </c>
      <c r="B82" s="2" t="str">
        <f t="shared" si="13"/>
        <v>I</v>
      </c>
      <c r="C82" s="8">
        <f t="shared" si="14"/>
        <v>20205.541000000001</v>
      </c>
      <c r="D82" s="6" t="str">
        <f t="shared" si="15"/>
        <v>vis</v>
      </c>
      <c r="E82" s="26">
        <f>VLOOKUP(C82,Active!C$21:E$969,3,FALSE)</f>
        <v>-13810.037378550402</v>
      </c>
      <c r="F82" s="2" t="s">
        <v>59</v>
      </c>
      <c r="G82" s="6" t="str">
        <f t="shared" si="16"/>
        <v>20205.541</v>
      </c>
      <c r="H82" s="8">
        <f t="shared" si="17"/>
        <v>-13810</v>
      </c>
      <c r="I82" s="27" t="s">
        <v>221</v>
      </c>
      <c r="J82" s="28" t="s">
        <v>222</v>
      </c>
      <c r="K82" s="27">
        <v>-13810</v>
      </c>
      <c r="L82" s="27" t="s">
        <v>186</v>
      </c>
      <c r="M82" s="28" t="s">
        <v>65</v>
      </c>
      <c r="N82" s="28"/>
      <c r="O82" s="29" t="s">
        <v>66</v>
      </c>
      <c r="P82" s="29" t="s">
        <v>67</v>
      </c>
    </row>
    <row r="83" spans="1:16" ht="12.75" customHeight="1" thickBot="1">
      <c r="A83" s="8" t="str">
        <f t="shared" si="12"/>
        <v> VB 8.72 </v>
      </c>
      <c r="B83" s="2" t="str">
        <f t="shared" si="13"/>
        <v>I</v>
      </c>
      <c r="C83" s="8">
        <f t="shared" si="14"/>
        <v>20457.791000000001</v>
      </c>
      <c r="D83" s="6" t="str">
        <f t="shared" si="15"/>
        <v>vis</v>
      </c>
      <c r="E83" s="26">
        <f>VLOOKUP(C83,Active!C$21:E$969,3,FALSE)</f>
        <v>-13551.998535137271</v>
      </c>
      <c r="F83" s="2" t="s">
        <v>59</v>
      </c>
      <c r="G83" s="6" t="str">
        <f t="shared" si="16"/>
        <v>20457.791</v>
      </c>
      <c r="H83" s="8">
        <f t="shared" si="17"/>
        <v>-13552</v>
      </c>
      <c r="I83" s="27" t="s">
        <v>223</v>
      </c>
      <c r="J83" s="28" t="s">
        <v>224</v>
      </c>
      <c r="K83" s="27">
        <v>-13552</v>
      </c>
      <c r="L83" s="27" t="s">
        <v>200</v>
      </c>
      <c r="M83" s="28" t="s">
        <v>65</v>
      </c>
      <c r="N83" s="28"/>
      <c r="O83" s="29" t="s">
        <v>66</v>
      </c>
      <c r="P83" s="29" t="s">
        <v>67</v>
      </c>
    </row>
    <row r="84" spans="1:16" ht="12.75" customHeight="1" thickBot="1">
      <c r="A84" s="8" t="str">
        <f t="shared" si="12"/>
        <v> VB 8.72 </v>
      </c>
      <c r="B84" s="2" t="str">
        <f t="shared" si="13"/>
        <v>I</v>
      </c>
      <c r="C84" s="8">
        <f t="shared" si="14"/>
        <v>20460.789000000001</v>
      </c>
      <c r="D84" s="6" t="str">
        <f t="shared" si="15"/>
        <v>vis</v>
      </c>
      <c r="E84" s="26">
        <f>VLOOKUP(C84,Active!C$21:E$969,3,FALSE)</f>
        <v>-13548.931734532503</v>
      </c>
      <c r="F84" s="2" t="s">
        <v>59</v>
      </c>
      <c r="G84" s="6" t="str">
        <f t="shared" si="16"/>
        <v>20460.789</v>
      </c>
      <c r="H84" s="8">
        <f t="shared" si="17"/>
        <v>-13549</v>
      </c>
      <c r="I84" s="27" t="s">
        <v>225</v>
      </c>
      <c r="J84" s="28" t="s">
        <v>226</v>
      </c>
      <c r="K84" s="27">
        <v>-13549</v>
      </c>
      <c r="L84" s="27" t="s">
        <v>227</v>
      </c>
      <c r="M84" s="28" t="s">
        <v>65</v>
      </c>
      <c r="N84" s="28"/>
      <c r="O84" s="29" t="s">
        <v>66</v>
      </c>
      <c r="P84" s="29" t="s">
        <v>67</v>
      </c>
    </row>
    <row r="85" spans="1:16" ht="12.75" customHeight="1" thickBot="1">
      <c r="A85" s="8" t="str">
        <f t="shared" si="12"/>
        <v> VB 8.72 </v>
      </c>
      <c r="B85" s="2" t="str">
        <f t="shared" si="13"/>
        <v>I</v>
      </c>
      <c r="C85" s="8">
        <f t="shared" si="14"/>
        <v>20547.591</v>
      </c>
      <c r="D85" s="6" t="str">
        <f t="shared" si="15"/>
        <v>vis</v>
      </c>
      <c r="E85" s="26">
        <f>VLOOKUP(C85,Active!C$21:E$969,3,FALSE)</f>
        <v>-13460.137729831031</v>
      </c>
      <c r="F85" s="2" t="s">
        <v>59</v>
      </c>
      <c r="G85" s="6" t="str">
        <f t="shared" si="16"/>
        <v>20547.591</v>
      </c>
      <c r="H85" s="8">
        <f t="shared" si="17"/>
        <v>-13460</v>
      </c>
      <c r="I85" s="27" t="s">
        <v>228</v>
      </c>
      <c r="J85" s="28" t="s">
        <v>229</v>
      </c>
      <c r="K85" s="27">
        <v>-13460</v>
      </c>
      <c r="L85" s="27" t="s">
        <v>230</v>
      </c>
      <c r="M85" s="28" t="s">
        <v>65</v>
      </c>
      <c r="N85" s="28"/>
      <c r="O85" s="29" t="s">
        <v>66</v>
      </c>
      <c r="P85" s="29" t="s">
        <v>67</v>
      </c>
    </row>
    <row r="86" spans="1:16" ht="12.75" customHeight="1" thickBot="1">
      <c r="A86" s="8" t="str">
        <f t="shared" si="12"/>
        <v> VB 8.72 </v>
      </c>
      <c r="B86" s="2" t="str">
        <f t="shared" si="13"/>
        <v>I</v>
      </c>
      <c r="C86" s="8">
        <f t="shared" si="14"/>
        <v>20600.535</v>
      </c>
      <c r="D86" s="6" t="str">
        <f t="shared" si="15"/>
        <v>vis</v>
      </c>
      <c r="E86" s="26">
        <f>VLOOKUP(C86,Active!C$21:E$969,3,FALSE)</f>
        <v>-13405.978726756048</v>
      </c>
      <c r="F86" s="2" t="s">
        <v>59</v>
      </c>
      <c r="G86" s="6" t="str">
        <f t="shared" si="16"/>
        <v>20600.535</v>
      </c>
      <c r="H86" s="8">
        <f t="shared" si="17"/>
        <v>-13406</v>
      </c>
      <c r="I86" s="27" t="s">
        <v>231</v>
      </c>
      <c r="J86" s="28" t="s">
        <v>232</v>
      </c>
      <c r="K86" s="27">
        <v>-13406</v>
      </c>
      <c r="L86" s="27" t="s">
        <v>233</v>
      </c>
      <c r="M86" s="28" t="s">
        <v>65</v>
      </c>
      <c r="N86" s="28"/>
      <c r="O86" s="29" t="s">
        <v>66</v>
      </c>
      <c r="P86" s="29" t="s">
        <v>67</v>
      </c>
    </row>
    <row r="87" spans="1:16" ht="12.75" customHeight="1" thickBot="1">
      <c r="A87" s="8" t="str">
        <f t="shared" si="12"/>
        <v> VB 8.72 </v>
      </c>
      <c r="B87" s="2" t="str">
        <f t="shared" si="13"/>
        <v>I</v>
      </c>
      <c r="C87" s="8">
        <f t="shared" si="14"/>
        <v>20897.589</v>
      </c>
      <c r="D87" s="6" t="str">
        <f t="shared" si="15"/>
        <v>vis</v>
      </c>
      <c r="E87" s="26">
        <f>VLOOKUP(C87,Active!C$21:E$969,3,FALSE)</f>
        <v>-13102.107683777875</v>
      </c>
      <c r="F87" s="2" t="s">
        <v>59</v>
      </c>
      <c r="G87" s="6" t="str">
        <f t="shared" si="16"/>
        <v>20897.589</v>
      </c>
      <c r="H87" s="8">
        <f t="shared" si="17"/>
        <v>-13102</v>
      </c>
      <c r="I87" s="27" t="s">
        <v>234</v>
      </c>
      <c r="J87" s="28" t="s">
        <v>235</v>
      </c>
      <c r="K87" s="27">
        <v>-13102</v>
      </c>
      <c r="L87" s="27" t="s">
        <v>236</v>
      </c>
      <c r="M87" s="28" t="s">
        <v>65</v>
      </c>
      <c r="N87" s="28"/>
      <c r="O87" s="29" t="s">
        <v>66</v>
      </c>
      <c r="P87" s="29" t="s">
        <v>67</v>
      </c>
    </row>
    <row r="88" spans="1:16" ht="12.75" customHeight="1" thickBot="1">
      <c r="A88" s="8" t="str">
        <f t="shared" si="12"/>
        <v> VB 8.72 </v>
      </c>
      <c r="B88" s="2" t="str">
        <f t="shared" si="13"/>
        <v>II</v>
      </c>
      <c r="C88" s="8">
        <f t="shared" si="14"/>
        <v>21270.605</v>
      </c>
      <c r="D88" s="6" t="str">
        <f t="shared" si="15"/>
        <v>vis</v>
      </c>
      <c r="E88" s="26">
        <f>VLOOKUP(C88,Active!C$21:E$969,3,FALSE)</f>
        <v>-12720.531401460365</v>
      </c>
      <c r="F88" s="2" t="s">
        <v>59</v>
      </c>
      <c r="G88" s="6" t="str">
        <f t="shared" si="16"/>
        <v>21270.605</v>
      </c>
      <c r="H88" s="8">
        <f t="shared" si="17"/>
        <v>-12720.5</v>
      </c>
      <c r="I88" s="27" t="s">
        <v>237</v>
      </c>
      <c r="J88" s="28" t="s">
        <v>238</v>
      </c>
      <c r="K88" s="27">
        <v>-12720.5</v>
      </c>
      <c r="L88" s="27" t="s">
        <v>239</v>
      </c>
      <c r="M88" s="28" t="s">
        <v>65</v>
      </c>
      <c r="N88" s="28"/>
      <c r="O88" s="29" t="s">
        <v>66</v>
      </c>
      <c r="P88" s="29" t="s">
        <v>67</v>
      </c>
    </row>
    <row r="89" spans="1:16" ht="12.75" customHeight="1" thickBot="1">
      <c r="A89" s="8" t="str">
        <f t="shared" si="12"/>
        <v> VB 8.72 </v>
      </c>
      <c r="B89" s="2" t="str">
        <f t="shared" si="13"/>
        <v>II</v>
      </c>
      <c r="C89" s="8">
        <f t="shared" si="14"/>
        <v>21715.493999999999</v>
      </c>
      <c r="D89" s="6" t="str">
        <f t="shared" si="15"/>
        <v>vis</v>
      </c>
      <c r="E89" s="26">
        <f>VLOOKUP(C89,Active!C$21:E$969,3,FALSE)</f>
        <v>-12265.432717586335</v>
      </c>
      <c r="F89" s="2" t="s">
        <v>59</v>
      </c>
      <c r="G89" s="6" t="str">
        <f t="shared" si="16"/>
        <v>21715.494</v>
      </c>
      <c r="H89" s="8">
        <f t="shared" si="17"/>
        <v>-12265.5</v>
      </c>
      <c r="I89" s="27" t="s">
        <v>240</v>
      </c>
      <c r="J89" s="28" t="s">
        <v>241</v>
      </c>
      <c r="K89" s="27">
        <v>-12265.5</v>
      </c>
      <c r="L89" s="27" t="s">
        <v>242</v>
      </c>
      <c r="M89" s="28" t="s">
        <v>65</v>
      </c>
      <c r="N89" s="28"/>
      <c r="O89" s="29" t="s">
        <v>66</v>
      </c>
      <c r="P89" s="29" t="s">
        <v>67</v>
      </c>
    </row>
    <row r="90" spans="1:16" ht="12.75" customHeight="1" thickBot="1">
      <c r="A90" s="8" t="str">
        <f t="shared" si="12"/>
        <v> VB 8.72 </v>
      </c>
      <c r="B90" s="2" t="str">
        <f t="shared" si="13"/>
        <v>II</v>
      </c>
      <c r="C90" s="8">
        <f t="shared" si="14"/>
        <v>22017.563999999998</v>
      </c>
      <c r="D90" s="6" t="str">
        <f t="shared" si="15"/>
        <v>vis</v>
      </c>
      <c r="E90" s="26">
        <f>VLOOKUP(C90,Active!C$21:E$969,3,FALSE)</f>
        <v>-11956.430563256092</v>
      </c>
      <c r="F90" s="2" t="s">
        <v>59</v>
      </c>
      <c r="G90" s="6" t="str">
        <f t="shared" si="16"/>
        <v>22017.564</v>
      </c>
      <c r="H90" s="8">
        <f t="shared" si="17"/>
        <v>-11956.5</v>
      </c>
      <c r="I90" s="27" t="s">
        <v>243</v>
      </c>
      <c r="J90" s="28" t="s">
        <v>244</v>
      </c>
      <c r="K90" s="27">
        <v>-11956.5</v>
      </c>
      <c r="L90" s="27" t="s">
        <v>245</v>
      </c>
      <c r="M90" s="28" t="s">
        <v>65</v>
      </c>
      <c r="N90" s="28"/>
      <c r="O90" s="29" t="s">
        <v>66</v>
      </c>
      <c r="P90" s="29" t="s">
        <v>67</v>
      </c>
    </row>
    <row r="91" spans="1:16" ht="12.75" customHeight="1" thickBot="1">
      <c r="A91" s="8" t="str">
        <f t="shared" si="12"/>
        <v> VB 8.72 </v>
      </c>
      <c r="B91" s="2" t="str">
        <f t="shared" si="13"/>
        <v>I</v>
      </c>
      <c r="C91" s="8">
        <f t="shared" si="14"/>
        <v>22081.477999999999</v>
      </c>
      <c r="D91" s="6" t="str">
        <f t="shared" si="15"/>
        <v>vis</v>
      </c>
      <c r="E91" s="26">
        <f>VLOOKUP(C91,Active!C$21:E$969,3,FALSE)</f>
        <v>-11891.049811470533</v>
      </c>
      <c r="F91" s="2" t="s">
        <v>59</v>
      </c>
      <c r="G91" s="6" t="str">
        <f t="shared" si="16"/>
        <v>22081.478</v>
      </c>
      <c r="H91" s="8">
        <f t="shared" si="17"/>
        <v>-11891</v>
      </c>
      <c r="I91" s="27" t="s">
        <v>246</v>
      </c>
      <c r="J91" s="28" t="s">
        <v>247</v>
      </c>
      <c r="K91" s="27">
        <v>-11891</v>
      </c>
      <c r="L91" s="27" t="s">
        <v>137</v>
      </c>
      <c r="M91" s="28" t="s">
        <v>65</v>
      </c>
      <c r="N91" s="28"/>
      <c r="O91" s="29" t="s">
        <v>66</v>
      </c>
      <c r="P91" s="29" t="s">
        <v>67</v>
      </c>
    </row>
    <row r="92" spans="1:16" ht="12.75" customHeight="1" thickBot="1">
      <c r="A92" s="8" t="str">
        <f t="shared" si="12"/>
        <v> VB 8.72 </v>
      </c>
      <c r="B92" s="2" t="str">
        <f t="shared" si="13"/>
        <v>II</v>
      </c>
      <c r="C92" s="8">
        <f t="shared" si="14"/>
        <v>22307.79</v>
      </c>
      <c r="D92" s="6" t="str">
        <f t="shared" si="15"/>
        <v>vis</v>
      </c>
      <c r="E92" s="26">
        <f>VLOOKUP(C92,Active!C$21:E$969,3,FALSE)</f>
        <v>-11659.54421491746</v>
      </c>
      <c r="F92" s="2" t="s">
        <v>59</v>
      </c>
      <c r="G92" s="6" t="str">
        <f t="shared" si="16"/>
        <v>22307.790</v>
      </c>
      <c r="H92" s="8">
        <f t="shared" si="17"/>
        <v>-11659.5</v>
      </c>
      <c r="I92" s="27" t="s">
        <v>248</v>
      </c>
      <c r="J92" s="28" t="s">
        <v>249</v>
      </c>
      <c r="K92" s="27">
        <v>-11659.5</v>
      </c>
      <c r="L92" s="27" t="s">
        <v>250</v>
      </c>
      <c r="M92" s="28" t="s">
        <v>65</v>
      </c>
      <c r="N92" s="28"/>
      <c r="O92" s="29" t="s">
        <v>66</v>
      </c>
      <c r="P92" s="29" t="s">
        <v>67</v>
      </c>
    </row>
    <row r="93" spans="1:16" ht="12.75" customHeight="1" thickBot="1">
      <c r="A93" s="8" t="str">
        <f t="shared" si="12"/>
        <v> VB 8.72 </v>
      </c>
      <c r="B93" s="2" t="str">
        <f t="shared" si="13"/>
        <v>II</v>
      </c>
      <c r="C93" s="8">
        <f t="shared" si="14"/>
        <v>22366.563999999998</v>
      </c>
      <c r="D93" s="6" t="str">
        <f t="shared" si="15"/>
        <v>vis</v>
      </c>
      <c r="E93" s="26">
        <f>VLOOKUP(C93,Active!C$21:E$969,3,FALSE)</f>
        <v>-11599.421420139412</v>
      </c>
      <c r="F93" s="2" t="s">
        <v>59</v>
      </c>
      <c r="G93" s="6" t="str">
        <f t="shared" si="16"/>
        <v>22366.564</v>
      </c>
      <c r="H93" s="8">
        <f t="shared" si="17"/>
        <v>-11599.5</v>
      </c>
      <c r="I93" s="27" t="s">
        <v>251</v>
      </c>
      <c r="J93" s="28" t="s">
        <v>252</v>
      </c>
      <c r="K93" s="27">
        <v>-11599.5</v>
      </c>
      <c r="L93" s="27" t="s">
        <v>253</v>
      </c>
      <c r="M93" s="28" t="s">
        <v>65</v>
      </c>
      <c r="N93" s="28"/>
      <c r="O93" s="29" t="s">
        <v>66</v>
      </c>
      <c r="P93" s="29" t="s">
        <v>67</v>
      </c>
    </row>
    <row r="94" spans="1:16" ht="12.75" customHeight="1" thickBot="1">
      <c r="A94" s="8" t="str">
        <f t="shared" si="12"/>
        <v> VB 8.72 </v>
      </c>
      <c r="B94" s="2" t="str">
        <f t="shared" si="13"/>
        <v>I</v>
      </c>
      <c r="C94" s="8">
        <f t="shared" si="14"/>
        <v>22381.583999999999</v>
      </c>
      <c r="D94" s="6" t="str">
        <f t="shared" si="15"/>
        <v>vis</v>
      </c>
      <c r="E94" s="26">
        <f>VLOOKUP(C94,Active!C$21:E$969,3,FALSE)</f>
        <v>-11584.05672865055</v>
      </c>
      <c r="F94" s="2" t="s">
        <v>59</v>
      </c>
      <c r="G94" s="6" t="str">
        <f t="shared" si="16"/>
        <v>22381.584</v>
      </c>
      <c r="H94" s="8">
        <f t="shared" si="17"/>
        <v>-11584</v>
      </c>
      <c r="I94" s="27" t="s">
        <v>254</v>
      </c>
      <c r="J94" s="28" t="s">
        <v>255</v>
      </c>
      <c r="K94" s="27">
        <v>-11584</v>
      </c>
      <c r="L94" s="27" t="s">
        <v>256</v>
      </c>
      <c r="M94" s="28" t="s">
        <v>65</v>
      </c>
      <c r="N94" s="28"/>
      <c r="O94" s="29" t="s">
        <v>66</v>
      </c>
      <c r="P94" s="29" t="s">
        <v>67</v>
      </c>
    </row>
    <row r="95" spans="1:16" ht="12.75" customHeight="1" thickBot="1">
      <c r="A95" s="8" t="str">
        <f t="shared" si="12"/>
        <v> VB 8.72 </v>
      </c>
      <c r="B95" s="2" t="str">
        <f t="shared" si="13"/>
        <v>I</v>
      </c>
      <c r="C95" s="8">
        <f t="shared" si="14"/>
        <v>22687.691999999999</v>
      </c>
      <c r="D95" s="6" t="str">
        <f t="shared" si="15"/>
        <v>pg</v>
      </c>
      <c r="E95" s="26">
        <f>VLOOKUP(C95,Active!C$21:E$969,3,FALSE)</f>
        <v>-11270.923906928027</v>
      </c>
      <c r="F95" s="2" t="str">
        <f>LEFT(M95,1)</f>
        <v>P</v>
      </c>
      <c r="G95" s="6" t="str">
        <f t="shared" si="16"/>
        <v>22687.692</v>
      </c>
      <c r="H95" s="8">
        <f t="shared" si="17"/>
        <v>-11271</v>
      </c>
      <c r="I95" s="27" t="s">
        <v>257</v>
      </c>
      <c r="J95" s="28" t="s">
        <v>258</v>
      </c>
      <c r="K95" s="27">
        <v>-11271</v>
      </c>
      <c r="L95" s="27" t="s">
        <v>259</v>
      </c>
      <c r="M95" s="28" t="s">
        <v>65</v>
      </c>
      <c r="N95" s="28"/>
      <c r="O95" s="29" t="s">
        <v>66</v>
      </c>
      <c r="P95" s="29" t="s">
        <v>67</v>
      </c>
    </row>
    <row r="96" spans="1:16" ht="12.75" customHeight="1" thickBot="1">
      <c r="A96" s="8" t="str">
        <f t="shared" si="12"/>
        <v> VB 8.72 </v>
      </c>
      <c r="B96" s="2" t="str">
        <f t="shared" si="13"/>
        <v>I</v>
      </c>
      <c r="C96" s="8">
        <f t="shared" si="14"/>
        <v>22782.524000000001</v>
      </c>
      <c r="D96" s="6" t="str">
        <f t="shared" si="15"/>
        <v>pg</v>
      </c>
      <c r="E96" s="26">
        <f>VLOOKUP(C96,Active!C$21:E$969,3,FALSE)</f>
        <v>-11173.915623088365</v>
      </c>
      <c r="F96" s="2" t="str">
        <f>LEFT(M96,1)</f>
        <v>P</v>
      </c>
      <c r="G96" s="6" t="str">
        <f t="shared" si="16"/>
        <v>22782.524</v>
      </c>
      <c r="H96" s="8">
        <f t="shared" si="17"/>
        <v>-11174</v>
      </c>
      <c r="I96" s="27" t="s">
        <v>260</v>
      </c>
      <c r="J96" s="28" t="s">
        <v>261</v>
      </c>
      <c r="K96" s="27">
        <v>-11174</v>
      </c>
      <c r="L96" s="27" t="s">
        <v>262</v>
      </c>
      <c r="M96" s="28" t="s">
        <v>65</v>
      </c>
      <c r="N96" s="28"/>
      <c r="O96" s="29" t="s">
        <v>66</v>
      </c>
      <c r="P96" s="29" t="s">
        <v>67</v>
      </c>
    </row>
    <row r="97" spans="1:16" ht="12.75" customHeight="1" thickBot="1">
      <c r="A97" s="8" t="str">
        <f t="shared" si="12"/>
        <v> VB 8.72 </v>
      </c>
      <c r="B97" s="2" t="str">
        <f t="shared" si="13"/>
        <v>I</v>
      </c>
      <c r="C97" s="8">
        <f t="shared" si="14"/>
        <v>23030.791000000001</v>
      </c>
      <c r="D97" s="6" t="str">
        <f t="shared" si="15"/>
        <v>pg</v>
      </c>
      <c r="E97" s="26">
        <f>VLOOKUP(C97,Active!C$21:E$969,3,FALSE)</f>
        <v>-10919.951184881636</v>
      </c>
      <c r="F97" s="2" t="str">
        <f>LEFT(M97,1)</f>
        <v>P</v>
      </c>
      <c r="G97" s="6" t="str">
        <f t="shared" si="16"/>
        <v>23030.791</v>
      </c>
      <c r="H97" s="8">
        <f t="shared" si="17"/>
        <v>-10920</v>
      </c>
      <c r="I97" s="27" t="s">
        <v>263</v>
      </c>
      <c r="J97" s="28" t="s">
        <v>264</v>
      </c>
      <c r="K97" s="27">
        <v>-10920</v>
      </c>
      <c r="L97" s="27" t="s">
        <v>265</v>
      </c>
      <c r="M97" s="28" t="s">
        <v>65</v>
      </c>
      <c r="N97" s="28"/>
      <c r="O97" s="29" t="s">
        <v>66</v>
      </c>
      <c r="P97" s="29" t="s">
        <v>67</v>
      </c>
    </row>
    <row r="98" spans="1:16" ht="12.75" customHeight="1" thickBot="1">
      <c r="A98" s="8" t="str">
        <f t="shared" si="12"/>
        <v> VB 8.72 </v>
      </c>
      <c r="B98" s="2" t="str">
        <f t="shared" si="13"/>
        <v>II</v>
      </c>
      <c r="C98" s="8">
        <f t="shared" si="14"/>
        <v>23350.876</v>
      </c>
      <c r="D98" s="6" t="str">
        <f t="shared" si="15"/>
        <v>pg</v>
      </c>
      <c r="E98" s="26">
        <f>VLOOKUP(C98,Active!C$21:E$969,3,FALSE)</f>
        <v>-10592.520607304266</v>
      </c>
      <c r="F98" s="2" t="str">
        <f>LEFT(M98,1)</f>
        <v>P</v>
      </c>
      <c r="G98" s="6" t="str">
        <f t="shared" si="16"/>
        <v>23350.876</v>
      </c>
      <c r="H98" s="8">
        <f t="shared" si="17"/>
        <v>-10592.5</v>
      </c>
      <c r="I98" s="27" t="s">
        <v>266</v>
      </c>
      <c r="J98" s="28" t="s">
        <v>267</v>
      </c>
      <c r="K98" s="27">
        <v>-10592.5</v>
      </c>
      <c r="L98" s="27" t="s">
        <v>268</v>
      </c>
      <c r="M98" s="28" t="s">
        <v>65</v>
      </c>
      <c r="N98" s="28"/>
      <c r="O98" s="29" t="s">
        <v>66</v>
      </c>
      <c r="P98" s="29" t="s">
        <v>67</v>
      </c>
    </row>
    <row r="99" spans="1:16" ht="12.75" customHeight="1" thickBot="1">
      <c r="A99" s="8" t="str">
        <f t="shared" si="12"/>
        <v> VB 8.72 </v>
      </c>
      <c r="B99" s="2" t="str">
        <f t="shared" si="13"/>
        <v>II</v>
      </c>
      <c r="C99" s="8">
        <f t="shared" si="14"/>
        <v>23351.883999999998</v>
      </c>
      <c r="D99" s="6" t="str">
        <f t="shared" si="15"/>
        <v>pg</v>
      </c>
      <c r="E99" s="26">
        <f>VLOOKUP(C99,Active!C$21:E$969,3,FALSE)</f>
        <v>-10591.48947487945</v>
      </c>
      <c r="F99" s="2" t="str">
        <f>LEFT(M99,1)</f>
        <v>P</v>
      </c>
      <c r="G99" s="6" t="str">
        <f t="shared" si="16"/>
        <v>23351.884</v>
      </c>
      <c r="H99" s="8">
        <f t="shared" si="17"/>
        <v>-10591.5</v>
      </c>
      <c r="I99" s="27" t="s">
        <v>269</v>
      </c>
      <c r="J99" s="28" t="s">
        <v>270</v>
      </c>
      <c r="K99" s="27">
        <v>-10591.5</v>
      </c>
      <c r="L99" s="27" t="s">
        <v>209</v>
      </c>
      <c r="M99" s="28" t="s">
        <v>65</v>
      </c>
      <c r="N99" s="28"/>
      <c r="O99" s="29" t="s">
        <v>66</v>
      </c>
      <c r="P99" s="29" t="s">
        <v>67</v>
      </c>
    </row>
    <row r="100" spans="1:16" ht="12.75" customHeight="1" thickBot="1">
      <c r="A100" s="8" t="str">
        <f t="shared" si="12"/>
        <v> VB 8.72 </v>
      </c>
      <c r="B100" s="2" t="str">
        <f t="shared" si="13"/>
        <v>II</v>
      </c>
      <c r="C100" s="8">
        <f t="shared" si="14"/>
        <v>23356.766</v>
      </c>
      <c r="D100" s="6" t="str">
        <f t="shared" si="15"/>
        <v>vis</v>
      </c>
      <c r="E100" s="26">
        <f>VLOOKUP(C100,Active!C$21:E$969,3,FALSE)</f>
        <v>-10586.495438671151</v>
      </c>
      <c r="F100" s="2" t="s">
        <v>59</v>
      </c>
      <c r="G100" s="6" t="str">
        <f t="shared" si="16"/>
        <v>23356.766</v>
      </c>
      <c r="H100" s="8">
        <f t="shared" si="17"/>
        <v>-10586.5</v>
      </c>
      <c r="I100" s="27" t="s">
        <v>271</v>
      </c>
      <c r="J100" s="28" t="s">
        <v>272</v>
      </c>
      <c r="K100" s="27">
        <v>-10586.5</v>
      </c>
      <c r="L100" s="27" t="s">
        <v>155</v>
      </c>
      <c r="M100" s="28" t="s">
        <v>65</v>
      </c>
      <c r="N100" s="28"/>
      <c r="O100" s="29" t="s">
        <v>66</v>
      </c>
      <c r="P100" s="29" t="s">
        <v>67</v>
      </c>
    </row>
    <row r="101" spans="1:16" ht="12.75" customHeight="1" thickBot="1">
      <c r="A101" s="8" t="str">
        <f t="shared" si="12"/>
        <v> VB 8.72 </v>
      </c>
      <c r="B101" s="2" t="str">
        <f t="shared" si="13"/>
        <v>II</v>
      </c>
      <c r="C101" s="8">
        <f t="shared" si="14"/>
        <v>23543.505000000001</v>
      </c>
      <c r="D101" s="6" t="str">
        <f t="shared" si="15"/>
        <v>vis</v>
      </c>
      <c r="E101" s="26">
        <f>VLOOKUP(C101,Active!C$21:E$969,3,FALSE)</f>
        <v>-10395.470996331707</v>
      </c>
      <c r="F101" s="2" t="s">
        <v>59</v>
      </c>
      <c r="G101" s="6" t="str">
        <f t="shared" si="16"/>
        <v>23543.505</v>
      </c>
      <c r="H101" s="8">
        <f t="shared" si="17"/>
        <v>-10395.5</v>
      </c>
      <c r="I101" s="27" t="s">
        <v>273</v>
      </c>
      <c r="J101" s="28" t="s">
        <v>274</v>
      </c>
      <c r="K101" s="27">
        <v>-10395.5</v>
      </c>
      <c r="L101" s="27" t="s">
        <v>275</v>
      </c>
      <c r="M101" s="28" t="s">
        <v>65</v>
      </c>
      <c r="N101" s="28"/>
      <c r="O101" s="29" t="s">
        <v>66</v>
      </c>
      <c r="P101" s="29" t="s">
        <v>67</v>
      </c>
    </row>
    <row r="102" spans="1:16" ht="12.75" customHeight="1" thickBot="1">
      <c r="A102" s="8" t="str">
        <f t="shared" si="12"/>
        <v> VB 8.72 </v>
      </c>
      <c r="B102" s="2" t="str">
        <f t="shared" si="13"/>
        <v>I</v>
      </c>
      <c r="C102" s="8">
        <f t="shared" si="14"/>
        <v>23677.841</v>
      </c>
      <c r="D102" s="6" t="str">
        <f t="shared" si="15"/>
        <v>vis</v>
      </c>
      <c r="E102" s="26">
        <f>VLOOKUP(C102,Active!C$21:E$969,3,FALSE)</f>
        <v>-10258.052141747976</v>
      </c>
      <c r="F102" s="2" t="s">
        <v>59</v>
      </c>
      <c r="G102" s="6" t="str">
        <f t="shared" si="16"/>
        <v>23677.841</v>
      </c>
      <c r="H102" s="8">
        <f t="shared" si="17"/>
        <v>-10258</v>
      </c>
      <c r="I102" s="27" t="s">
        <v>276</v>
      </c>
      <c r="J102" s="28" t="s">
        <v>277</v>
      </c>
      <c r="K102" s="27">
        <v>-10258</v>
      </c>
      <c r="L102" s="27" t="s">
        <v>278</v>
      </c>
      <c r="M102" s="28" t="s">
        <v>65</v>
      </c>
      <c r="N102" s="28"/>
      <c r="O102" s="29" t="s">
        <v>66</v>
      </c>
      <c r="P102" s="29" t="s">
        <v>67</v>
      </c>
    </row>
    <row r="103" spans="1:16" ht="12.75" customHeight="1" thickBot="1">
      <c r="A103" s="8" t="str">
        <f t="shared" si="12"/>
        <v> VB 8.72 </v>
      </c>
      <c r="B103" s="2" t="str">
        <f t="shared" si="13"/>
        <v>II</v>
      </c>
      <c r="C103" s="8">
        <f t="shared" si="14"/>
        <v>23700.848999999998</v>
      </c>
      <c r="D103" s="6" t="str">
        <f t="shared" si="15"/>
        <v>vis</v>
      </c>
      <c r="E103" s="26">
        <f>VLOOKUP(C103,Active!C$21:E$969,3,FALSE)</f>
        <v>-10234.516134971966</v>
      </c>
      <c r="F103" s="2" t="s">
        <v>59</v>
      </c>
      <c r="G103" s="6" t="str">
        <f t="shared" si="16"/>
        <v>23700.849</v>
      </c>
      <c r="H103" s="8">
        <f t="shared" si="17"/>
        <v>-10234.5</v>
      </c>
      <c r="I103" s="27" t="s">
        <v>279</v>
      </c>
      <c r="J103" s="28" t="s">
        <v>280</v>
      </c>
      <c r="K103" s="27">
        <v>-10234.5</v>
      </c>
      <c r="L103" s="27" t="s">
        <v>281</v>
      </c>
      <c r="M103" s="28" t="s">
        <v>65</v>
      </c>
      <c r="N103" s="28"/>
      <c r="O103" s="29" t="s">
        <v>66</v>
      </c>
      <c r="P103" s="29" t="s">
        <v>67</v>
      </c>
    </row>
    <row r="104" spans="1:16" ht="12.75" customHeight="1" thickBot="1">
      <c r="A104" s="8" t="str">
        <f t="shared" si="12"/>
        <v> VB 8.72 </v>
      </c>
      <c r="B104" s="2" t="str">
        <f t="shared" si="13"/>
        <v>I</v>
      </c>
      <c r="C104" s="8">
        <f t="shared" si="14"/>
        <v>23768.756000000001</v>
      </c>
      <c r="D104" s="6" t="str">
        <f t="shared" si="15"/>
        <v>vis</v>
      </c>
      <c r="E104" s="26">
        <f>VLOOKUP(C104,Active!C$21:E$969,3,FALSE)</f>
        <v>-10165.050748491663</v>
      </c>
      <c r="F104" s="2" t="s">
        <v>59</v>
      </c>
      <c r="G104" s="6" t="str">
        <f t="shared" si="16"/>
        <v>23768.756</v>
      </c>
      <c r="H104" s="8">
        <f t="shared" si="17"/>
        <v>-10165</v>
      </c>
      <c r="I104" s="27" t="s">
        <v>282</v>
      </c>
      <c r="J104" s="28" t="s">
        <v>283</v>
      </c>
      <c r="K104" s="27">
        <v>-10165</v>
      </c>
      <c r="L104" s="27" t="s">
        <v>143</v>
      </c>
      <c r="M104" s="28" t="s">
        <v>65</v>
      </c>
      <c r="N104" s="28"/>
      <c r="O104" s="29" t="s">
        <v>66</v>
      </c>
      <c r="P104" s="29" t="s">
        <v>67</v>
      </c>
    </row>
    <row r="105" spans="1:16" ht="12.75" customHeight="1" thickBot="1">
      <c r="A105" s="8" t="str">
        <f t="shared" si="12"/>
        <v> VB 8.72 </v>
      </c>
      <c r="B105" s="2" t="str">
        <f t="shared" si="13"/>
        <v>I</v>
      </c>
      <c r="C105" s="8">
        <f t="shared" si="14"/>
        <v>23771.706999999999</v>
      </c>
      <c r="D105" s="6" t="str">
        <f t="shared" si="15"/>
        <v>vis</v>
      </c>
      <c r="E105" s="26">
        <f>VLOOKUP(C105,Active!C$21:E$969,3,FALSE)</f>
        <v>-10162.032026482104</v>
      </c>
      <c r="F105" s="2" t="s">
        <v>59</v>
      </c>
      <c r="G105" s="6" t="str">
        <f t="shared" si="16"/>
        <v>23771.707</v>
      </c>
      <c r="H105" s="8">
        <f t="shared" si="17"/>
        <v>-10162</v>
      </c>
      <c r="I105" s="27" t="s">
        <v>284</v>
      </c>
      <c r="J105" s="28" t="s">
        <v>285</v>
      </c>
      <c r="K105" s="27">
        <v>-10162</v>
      </c>
      <c r="L105" s="27" t="s">
        <v>239</v>
      </c>
      <c r="M105" s="28" t="s">
        <v>65</v>
      </c>
      <c r="N105" s="28"/>
      <c r="O105" s="29" t="s">
        <v>66</v>
      </c>
      <c r="P105" s="29" t="s">
        <v>67</v>
      </c>
    </row>
    <row r="106" spans="1:16" ht="12.75" customHeight="1" thickBot="1">
      <c r="A106" s="8" t="str">
        <f t="shared" si="12"/>
        <v> VB 8.72 </v>
      </c>
      <c r="B106" s="2" t="str">
        <f t="shared" si="13"/>
        <v>II</v>
      </c>
      <c r="C106" s="8">
        <f t="shared" si="14"/>
        <v>23794.686000000002</v>
      </c>
      <c r="D106" s="6" t="str">
        <f t="shared" si="15"/>
        <v>vis</v>
      </c>
      <c r="E106" s="26">
        <f>VLOOKUP(C106,Active!C$21:E$969,3,FALSE)</f>
        <v>-10138.525685222277</v>
      </c>
      <c r="F106" s="2" t="s">
        <v>59</v>
      </c>
      <c r="G106" s="6" t="str">
        <f t="shared" si="16"/>
        <v>23794.686</v>
      </c>
      <c r="H106" s="8">
        <f t="shared" si="17"/>
        <v>-10138.5</v>
      </c>
      <c r="I106" s="27" t="s">
        <v>286</v>
      </c>
      <c r="J106" s="28" t="s">
        <v>287</v>
      </c>
      <c r="K106" s="27">
        <v>-10138.5</v>
      </c>
      <c r="L106" s="27" t="s">
        <v>288</v>
      </c>
      <c r="M106" s="28" t="s">
        <v>65</v>
      </c>
      <c r="N106" s="28"/>
      <c r="O106" s="29" t="s">
        <v>66</v>
      </c>
      <c r="P106" s="29" t="s">
        <v>67</v>
      </c>
    </row>
    <row r="107" spans="1:16" ht="12.75" customHeight="1" thickBot="1">
      <c r="A107" s="8" t="str">
        <f t="shared" ref="A107:A138" si="18">P107</f>
        <v> VB 8.72 </v>
      </c>
      <c r="B107" s="2" t="str">
        <f t="shared" ref="B107:B138" si="19">IF(H107=INT(H107),"I","II")</f>
        <v>II</v>
      </c>
      <c r="C107" s="8">
        <f t="shared" ref="C107:C138" si="20">1*G107</f>
        <v>23796.716</v>
      </c>
      <c r="D107" s="6" t="str">
        <f t="shared" ref="D107:D138" si="21">VLOOKUP(F107,I$1:J$5,2,FALSE)</f>
        <v>vis</v>
      </c>
      <c r="E107" s="26">
        <f>VLOOKUP(C107,Active!C$21:E$969,3,FALSE)</f>
        <v>-10136.449099088964</v>
      </c>
      <c r="F107" s="2" t="s">
        <v>59</v>
      </c>
      <c r="G107" s="6" t="str">
        <f t="shared" ref="G107:G138" si="22">MID(I107,3,LEN(I107)-3)</f>
        <v>23796.716</v>
      </c>
      <c r="H107" s="8">
        <f t="shared" ref="H107:H138" si="23">1*K107</f>
        <v>-10136.5</v>
      </c>
      <c r="I107" s="27" t="s">
        <v>289</v>
      </c>
      <c r="J107" s="28" t="s">
        <v>290</v>
      </c>
      <c r="K107" s="27">
        <v>-10136.5</v>
      </c>
      <c r="L107" s="27" t="s">
        <v>291</v>
      </c>
      <c r="M107" s="28" t="s">
        <v>65</v>
      </c>
      <c r="N107" s="28"/>
      <c r="O107" s="29" t="s">
        <v>66</v>
      </c>
      <c r="P107" s="29" t="s">
        <v>67</v>
      </c>
    </row>
    <row r="108" spans="1:16" ht="12.75" customHeight="1" thickBot="1">
      <c r="A108" s="8" t="str">
        <f t="shared" si="18"/>
        <v> VB 8.72 </v>
      </c>
      <c r="B108" s="2" t="str">
        <f t="shared" si="19"/>
        <v>I</v>
      </c>
      <c r="C108" s="8">
        <f t="shared" si="20"/>
        <v>23818.628000000001</v>
      </c>
      <c r="D108" s="6" t="str">
        <f t="shared" si="21"/>
        <v>vis</v>
      </c>
      <c r="E108" s="26">
        <f>VLOOKUP(C108,Active!C$21:E$969,3,FALSE)</f>
        <v>-10114.034244235174</v>
      </c>
      <c r="F108" s="2" t="s">
        <v>59</v>
      </c>
      <c r="G108" s="6" t="str">
        <f t="shared" si="22"/>
        <v>23818.628</v>
      </c>
      <c r="H108" s="8">
        <f t="shared" si="23"/>
        <v>-10114</v>
      </c>
      <c r="I108" s="27" t="s">
        <v>292</v>
      </c>
      <c r="J108" s="28" t="s">
        <v>293</v>
      </c>
      <c r="K108" s="27">
        <v>-10114</v>
      </c>
      <c r="L108" s="27" t="s">
        <v>294</v>
      </c>
      <c r="M108" s="28" t="s">
        <v>65</v>
      </c>
      <c r="N108" s="28"/>
      <c r="O108" s="29" t="s">
        <v>66</v>
      </c>
      <c r="P108" s="29" t="s">
        <v>67</v>
      </c>
    </row>
    <row r="109" spans="1:16" ht="12.75" customHeight="1" thickBot="1">
      <c r="A109" s="8" t="str">
        <f t="shared" si="18"/>
        <v> VB 8.72 </v>
      </c>
      <c r="B109" s="2" t="str">
        <f t="shared" si="19"/>
        <v>II</v>
      </c>
      <c r="C109" s="8">
        <f t="shared" si="20"/>
        <v>24146.629000000001</v>
      </c>
      <c r="D109" s="6" t="str">
        <f t="shared" si="21"/>
        <v>vis</v>
      </c>
      <c r="E109" s="26">
        <f>VLOOKUP(C109,Active!C$21:E$969,3,FALSE)</f>
        <v>-9778.5060036867089</v>
      </c>
      <c r="F109" s="2" t="s">
        <v>59</v>
      </c>
      <c r="G109" s="6" t="str">
        <f t="shared" si="22"/>
        <v>24146.629</v>
      </c>
      <c r="H109" s="8">
        <f t="shared" si="23"/>
        <v>-9778.5</v>
      </c>
      <c r="I109" s="27" t="s">
        <v>295</v>
      </c>
      <c r="J109" s="28" t="s">
        <v>296</v>
      </c>
      <c r="K109" s="27">
        <v>-9778.5</v>
      </c>
      <c r="L109" s="27" t="s">
        <v>123</v>
      </c>
      <c r="M109" s="28" t="s">
        <v>65</v>
      </c>
      <c r="N109" s="28"/>
      <c r="O109" s="29" t="s">
        <v>66</v>
      </c>
      <c r="P109" s="29" t="s">
        <v>67</v>
      </c>
    </row>
    <row r="110" spans="1:16" ht="12.75" customHeight="1" thickBot="1">
      <c r="A110" s="8" t="str">
        <f t="shared" si="18"/>
        <v> VB 8.72 </v>
      </c>
      <c r="B110" s="2" t="str">
        <f t="shared" si="19"/>
        <v>I</v>
      </c>
      <c r="C110" s="8">
        <f t="shared" si="20"/>
        <v>24165.678</v>
      </c>
      <c r="D110" s="6" t="str">
        <f t="shared" si="21"/>
        <v>vis</v>
      </c>
      <c r="E110" s="26">
        <f>VLOOKUP(C110,Active!C$21:E$969,3,FALSE)</f>
        <v>-9759.0198513450778</v>
      </c>
      <c r="F110" s="2" t="s">
        <v>59</v>
      </c>
      <c r="G110" s="6" t="str">
        <f t="shared" si="22"/>
        <v>24165.678</v>
      </c>
      <c r="H110" s="8">
        <f t="shared" si="23"/>
        <v>-9759</v>
      </c>
      <c r="I110" s="27" t="s">
        <v>297</v>
      </c>
      <c r="J110" s="28" t="s">
        <v>298</v>
      </c>
      <c r="K110" s="27">
        <v>-9759</v>
      </c>
      <c r="L110" s="27" t="s">
        <v>299</v>
      </c>
      <c r="M110" s="28" t="s">
        <v>65</v>
      </c>
      <c r="N110" s="28"/>
      <c r="O110" s="29" t="s">
        <v>66</v>
      </c>
      <c r="P110" s="29" t="s">
        <v>67</v>
      </c>
    </row>
    <row r="111" spans="1:16" ht="12.75" customHeight="1" thickBot="1">
      <c r="A111" s="8" t="str">
        <f t="shared" si="18"/>
        <v> VB 8.72 </v>
      </c>
      <c r="B111" s="2" t="str">
        <f t="shared" si="19"/>
        <v>II</v>
      </c>
      <c r="C111" s="8">
        <f t="shared" si="20"/>
        <v>24196.623</v>
      </c>
      <c r="D111" s="6" t="str">
        <f t="shared" si="21"/>
        <v>vis</v>
      </c>
      <c r="E111" s="26">
        <f>VLOOKUP(C111,Active!C$21:E$969,3,FALSE)</f>
        <v>-9727.3646996724547</v>
      </c>
      <c r="F111" s="2" t="s">
        <v>59</v>
      </c>
      <c r="G111" s="6" t="str">
        <f t="shared" si="22"/>
        <v>24196.623</v>
      </c>
      <c r="H111" s="8">
        <f t="shared" si="23"/>
        <v>-9727.5</v>
      </c>
      <c r="I111" s="27" t="s">
        <v>300</v>
      </c>
      <c r="J111" s="28" t="s">
        <v>301</v>
      </c>
      <c r="K111" s="27">
        <v>-9727.5</v>
      </c>
      <c r="L111" s="27" t="s">
        <v>302</v>
      </c>
      <c r="M111" s="28" t="s">
        <v>65</v>
      </c>
      <c r="N111" s="28"/>
      <c r="O111" s="29" t="s">
        <v>66</v>
      </c>
      <c r="P111" s="29" t="s">
        <v>67</v>
      </c>
    </row>
    <row r="112" spans="1:16" ht="12.75" customHeight="1" thickBot="1">
      <c r="A112" s="8" t="str">
        <f t="shared" si="18"/>
        <v> VB 8.72 </v>
      </c>
      <c r="B112" s="2" t="str">
        <f t="shared" si="19"/>
        <v>I</v>
      </c>
      <c r="C112" s="8">
        <f t="shared" si="20"/>
        <v>24198.879000000001</v>
      </c>
      <c r="D112" s="6" t="str">
        <f t="shared" si="21"/>
        <v>vis</v>
      </c>
      <c r="E112" s="26">
        <f>VLOOKUP(C112,Active!C$21:E$969,3,FALSE)</f>
        <v>-9725.0569271026216</v>
      </c>
      <c r="F112" s="2" t="s">
        <v>59</v>
      </c>
      <c r="G112" s="6" t="str">
        <f t="shared" si="22"/>
        <v>24198.879</v>
      </c>
      <c r="H112" s="8">
        <f t="shared" si="23"/>
        <v>-9725</v>
      </c>
      <c r="I112" s="27" t="s">
        <v>303</v>
      </c>
      <c r="J112" s="28" t="s">
        <v>304</v>
      </c>
      <c r="K112" s="27">
        <v>-9725</v>
      </c>
      <c r="L112" s="27" t="s">
        <v>305</v>
      </c>
      <c r="M112" s="28" t="s">
        <v>65</v>
      </c>
      <c r="N112" s="28"/>
      <c r="O112" s="29" t="s">
        <v>66</v>
      </c>
      <c r="P112" s="29" t="s">
        <v>67</v>
      </c>
    </row>
    <row r="113" spans="1:16" ht="12.75" customHeight="1" thickBot="1">
      <c r="A113" s="8" t="str">
        <f t="shared" si="18"/>
        <v> VB 8.72 </v>
      </c>
      <c r="B113" s="2" t="str">
        <f t="shared" si="19"/>
        <v>II</v>
      </c>
      <c r="C113" s="8">
        <f t="shared" si="20"/>
        <v>24494.668000000001</v>
      </c>
      <c r="D113" s="6" t="str">
        <f t="shared" si="21"/>
        <v>vis</v>
      </c>
      <c r="E113" s="26">
        <f>VLOOKUP(C113,Active!C$21:E$969,3,FALSE)</f>
        <v>-9422.4799143996424</v>
      </c>
      <c r="F113" s="2" t="s">
        <v>59</v>
      </c>
      <c r="G113" s="6" t="str">
        <f t="shared" si="22"/>
        <v>24494.668</v>
      </c>
      <c r="H113" s="8">
        <f t="shared" si="23"/>
        <v>-9422.5</v>
      </c>
      <c r="I113" s="27" t="s">
        <v>306</v>
      </c>
      <c r="J113" s="28" t="s">
        <v>307</v>
      </c>
      <c r="K113" s="27">
        <v>-9422.5</v>
      </c>
      <c r="L113" s="27" t="s">
        <v>206</v>
      </c>
      <c r="M113" s="28" t="s">
        <v>65</v>
      </c>
      <c r="N113" s="28"/>
      <c r="O113" s="29" t="s">
        <v>66</v>
      </c>
      <c r="P113" s="29" t="s">
        <v>67</v>
      </c>
    </row>
    <row r="114" spans="1:16" ht="12.75" customHeight="1" thickBot="1">
      <c r="A114" s="8" t="str">
        <f t="shared" si="18"/>
        <v> VB 8.72 </v>
      </c>
      <c r="B114" s="2" t="str">
        <f t="shared" si="19"/>
        <v>II</v>
      </c>
      <c r="C114" s="8">
        <f t="shared" si="20"/>
        <v>24535.627</v>
      </c>
      <c r="D114" s="6" t="str">
        <f t="shared" si="21"/>
        <v>vis</v>
      </c>
      <c r="E114" s="26">
        <f>VLOOKUP(C114,Active!C$21:E$969,3,FALSE)</f>
        <v>-9380.5809531018895</v>
      </c>
      <c r="F114" s="2" t="s">
        <v>59</v>
      </c>
      <c r="G114" s="6" t="str">
        <f t="shared" si="22"/>
        <v>24535.627</v>
      </c>
      <c r="H114" s="8">
        <f t="shared" si="23"/>
        <v>-9380.5</v>
      </c>
      <c r="I114" s="27" t="s">
        <v>308</v>
      </c>
      <c r="J114" s="28" t="s">
        <v>309</v>
      </c>
      <c r="K114" s="27">
        <v>-9380.5</v>
      </c>
      <c r="L114" s="27" t="s">
        <v>310</v>
      </c>
      <c r="M114" s="28" t="s">
        <v>65</v>
      </c>
      <c r="N114" s="28"/>
      <c r="O114" s="29" t="s">
        <v>66</v>
      </c>
      <c r="P114" s="29" t="s">
        <v>67</v>
      </c>
    </row>
    <row r="115" spans="1:16" ht="12.75" customHeight="1" thickBot="1">
      <c r="A115" s="8" t="str">
        <f t="shared" si="18"/>
        <v> VB 8.72 </v>
      </c>
      <c r="B115" s="2" t="str">
        <f t="shared" si="19"/>
        <v>I</v>
      </c>
      <c r="C115" s="8">
        <f t="shared" si="20"/>
        <v>24563.544000000002</v>
      </c>
      <c r="D115" s="6" t="str">
        <f t="shared" si="21"/>
        <v>vis</v>
      </c>
      <c r="E115" s="26">
        <f>VLOOKUP(C115,Active!C$21:E$969,3,FALSE)</f>
        <v>-9352.0232904990571</v>
      </c>
      <c r="F115" s="2" t="s">
        <v>59</v>
      </c>
      <c r="G115" s="6" t="str">
        <f t="shared" si="22"/>
        <v>24563.544</v>
      </c>
      <c r="H115" s="8">
        <f t="shared" si="23"/>
        <v>-9352</v>
      </c>
      <c r="I115" s="27" t="s">
        <v>311</v>
      </c>
      <c r="J115" s="28" t="s">
        <v>312</v>
      </c>
      <c r="K115" s="27">
        <v>-9352</v>
      </c>
      <c r="L115" s="27" t="s">
        <v>313</v>
      </c>
      <c r="M115" s="28" t="s">
        <v>65</v>
      </c>
      <c r="N115" s="28"/>
      <c r="O115" s="29" t="s">
        <v>66</v>
      </c>
      <c r="P115" s="29" t="s">
        <v>67</v>
      </c>
    </row>
    <row r="116" spans="1:16" ht="12.75" customHeight="1" thickBot="1">
      <c r="A116" s="8" t="str">
        <f t="shared" si="18"/>
        <v> VB 8.72 </v>
      </c>
      <c r="B116" s="2" t="str">
        <f t="shared" si="19"/>
        <v>I</v>
      </c>
      <c r="C116" s="8">
        <f t="shared" si="20"/>
        <v>24563.583999999999</v>
      </c>
      <c r="D116" s="6" t="str">
        <f t="shared" si="21"/>
        <v>vis</v>
      </c>
      <c r="E116" s="26">
        <f>VLOOKUP(C116,Active!C$21:E$969,3,FALSE)</f>
        <v>-9351.9823725456936</v>
      </c>
      <c r="F116" s="2" t="s">
        <v>59</v>
      </c>
      <c r="G116" s="6" t="str">
        <f t="shared" si="22"/>
        <v>24563.584</v>
      </c>
      <c r="H116" s="8">
        <f t="shared" si="23"/>
        <v>-9352</v>
      </c>
      <c r="I116" s="27" t="s">
        <v>314</v>
      </c>
      <c r="J116" s="28" t="s">
        <v>315</v>
      </c>
      <c r="K116" s="27">
        <v>-9352</v>
      </c>
      <c r="L116" s="27" t="s">
        <v>316</v>
      </c>
      <c r="M116" s="28" t="s">
        <v>65</v>
      </c>
      <c r="N116" s="28"/>
      <c r="O116" s="29" t="s">
        <v>66</v>
      </c>
      <c r="P116" s="29" t="s">
        <v>67</v>
      </c>
    </row>
    <row r="117" spans="1:16" ht="12.75" customHeight="1" thickBot="1">
      <c r="A117" s="8" t="str">
        <f t="shared" si="18"/>
        <v> VB 8.72 </v>
      </c>
      <c r="B117" s="2" t="str">
        <f t="shared" si="19"/>
        <v>I</v>
      </c>
      <c r="C117" s="8">
        <f t="shared" si="20"/>
        <v>24563.627</v>
      </c>
      <c r="D117" s="6" t="str">
        <f t="shared" si="21"/>
        <v>vis</v>
      </c>
      <c r="E117" s="26">
        <f>VLOOKUP(C117,Active!C$21:E$969,3,FALSE)</f>
        <v>-9351.9383857458233</v>
      </c>
      <c r="F117" s="2" t="s">
        <v>59</v>
      </c>
      <c r="G117" s="6" t="str">
        <f t="shared" si="22"/>
        <v>24563.627</v>
      </c>
      <c r="H117" s="8">
        <f t="shared" si="23"/>
        <v>-9352</v>
      </c>
      <c r="I117" s="27" t="s">
        <v>317</v>
      </c>
      <c r="J117" s="28" t="s">
        <v>318</v>
      </c>
      <c r="K117" s="27">
        <v>-9352</v>
      </c>
      <c r="L117" s="27" t="s">
        <v>319</v>
      </c>
      <c r="M117" s="28" t="s">
        <v>65</v>
      </c>
      <c r="N117" s="28"/>
      <c r="O117" s="29" t="s">
        <v>66</v>
      </c>
      <c r="P117" s="29" t="s">
        <v>67</v>
      </c>
    </row>
    <row r="118" spans="1:16" ht="12.75" customHeight="1" thickBot="1">
      <c r="A118" s="8" t="str">
        <f t="shared" si="18"/>
        <v> VB 8.72 </v>
      </c>
      <c r="B118" s="2" t="str">
        <f t="shared" si="19"/>
        <v>I</v>
      </c>
      <c r="C118" s="8">
        <f t="shared" si="20"/>
        <v>25159.895</v>
      </c>
      <c r="D118" s="6" t="str">
        <f t="shared" si="21"/>
        <v>vis</v>
      </c>
      <c r="E118" s="26">
        <f>VLOOKUP(C118,Active!C$21:E$969,3,FALSE)</f>
        <v>-8741.9867303077262</v>
      </c>
      <c r="F118" s="2" t="s">
        <v>59</v>
      </c>
      <c r="G118" s="6" t="str">
        <f t="shared" si="22"/>
        <v>25159.895</v>
      </c>
      <c r="H118" s="8">
        <f t="shared" si="23"/>
        <v>-8742</v>
      </c>
      <c r="I118" s="27" t="s">
        <v>320</v>
      </c>
      <c r="J118" s="28" t="s">
        <v>321</v>
      </c>
      <c r="K118" s="27">
        <v>-8742</v>
      </c>
      <c r="L118" s="27" t="s">
        <v>322</v>
      </c>
      <c r="M118" s="28" t="s">
        <v>65</v>
      </c>
      <c r="N118" s="28"/>
      <c r="O118" s="29" t="s">
        <v>66</v>
      </c>
      <c r="P118" s="29" t="s">
        <v>67</v>
      </c>
    </row>
    <row r="119" spans="1:16" ht="12.75" customHeight="1" thickBot="1">
      <c r="A119" s="8" t="str">
        <f t="shared" si="18"/>
        <v> VB 8.72 </v>
      </c>
      <c r="B119" s="2" t="str">
        <f t="shared" si="19"/>
        <v>II</v>
      </c>
      <c r="C119" s="8">
        <f t="shared" si="20"/>
        <v>25180.815999999999</v>
      </c>
      <c r="D119" s="6" t="str">
        <f t="shared" si="21"/>
        <v>vis</v>
      </c>
      <c r="E119" s="26">
        <f>VLOOKUP(C119,Active!C$21:E$969,3,FALSE)</f>
        <v>-8720.5856177485748</v>
      </c>
      <c r="F119" s="2" t="s">
        <v>59</v>
      </c>
      <c r="G119" s="6" t="str">
        <f t="shared" si="22"/>
        <v>25180.816</v>
      </c>
      <c r="H119" s="8">
        <f t="shared" si="23"/>
        <v>-8720.5</v>
      </c>
      <c r="I119" s="27" t="s">
        <v>323</v>
      </c>
      <c r="J119" s="28" t="s">
        <v>324</v>
      </c>
      <c r="K119" s="27">
        <v>-8720.5</v>
      </c>
      <c r="L119" s="27" t="s">
        <v>129</v>
      </c>
      <c r="M119" s="28" t="s">
        <v>65</v>
      </c>
      <c r="N119" s="28"/>
      <c r="O119" s="29" t="s">
        <v>66</v>
      </c>
      <c r="P119" s="29" t="s">
        <v>67</v>
      </c>
    </row>
    <row r="120" spans="1:16" ht="12.75" customHeight="1" thickBot="1">
      <c r="A120" s="8" t="str">
        <f t="shared" si="18"/>
        <v> VB 8.72 </v>
      </c>
      <c r="B120" s="2" t="str">
        <f t="shared" si="19"/>
        <v>II</v>
      </c>
      <c r="C120" s="8">
        <f t="shared" si="20"/>
        <v>25183.877</v>
      </c>
      <c r="D120" s="6" t="str">
        <f t="shared" si="21"/>
        <v>vis</v>
      </c>
      <c r="E120" s="26">
        <f>VLOOKUP(C120,Active!C$21:E$969,3,FALSE)</f>
        <v>-8717.4543713672556</v>
      </c>
      <c r="F120" s="2" t="s">
        <v>59</v>
      </c>
      <c r="G120" s="6" t="str">
        <f t="shared" si="22"/>
        <v>25183.877</v>
      </c>
      <c r="H120" s="8">
        <f t="shared" si="23"/>
        <v>-8717.5</v>
      </c>
      <c r="I120" s="27" t="s">
        <v>325</v>
      </c>
      <c r="J120" s="28" t="s">
        <v>326</v>
      </c>
      <c r="K120" s="27">
        <v>-8717.5</v>
      </c>
      <c r="L120" s="27" t="s">
        <v>327</v>
      </c>
      <c r="M120" s="28" t="s">
        <v>65</v>
      </c>
      <c r="N120" s="28"/>
      <c r="O120" s="29" t="s">
        <v>66</v>
      </c>
      <c r="P120" s="29" t="s">
        <v>67</v>
      </c>
    </row>
    <row r="121" spans="1:16" ht="12.75" customHeight="1" thickBot="1">
      <c r="A121" s="8" t="str">
        <f t="shared" si="18"/>
        <v> VB 8.72 </v>
      </c>
      <c r="B121" s="2" t="str">
        <f t="shared" si="19"/>
        <v>II</v>
      </c>
      <c r="C121" s="8">
        <f t="shared" si="20"/>
        <v>25244.432000000001</v>
      </c>
      <c r="D121" s="6" t="str">
        <f t="shared" si="21"/>
        <v>vis</v>
      </c>
      <c r="E121" s="26">
        <f>VLOOKUP(C121,Active!C$21:E$969,3,FALSE)</f>
        <v>-8655.5097047155905</v>
      </c>
      <c r="F121" s="2" t="s">
        <v>59</v>
      </c>
      <c r="G121" s="6" t="str">
        <f t="shared" si="22"/>
        <v>25244.432</v>
      </c>
      <c r="H121" s="8">
        <f t="shared" si="23"/>
        <v>-8655.5</v>
      </c>
      <c r="I121" s="27" t="s">
        <v>328</v>
      </c>
      <c r="J121" s="28" t="s">
        <v>329</v>
      </c>
      <c r="K121" s="27">
        <v>-8655.5</v>
      </c>
      <c r="L121" s="27" t="s">
        <v>330</v>
      </c>
      <c r="M121" s="28" t="s">
        <v>65</v>
      </c>
      <c r="N121" s="28"/>
      <c r="O121" s="29" t="s">
        <v>66</v>
      </c>
      <c r="P121" s="29" t="s">
        <v>67</v>
      </c>
    </row>
    <row r="122" spans="1:16" ht="12.75" customHeight="1" thickBot="1">
      <c r="A122" s="8" t="str">
        <f t="shared" si="18"/>
        <v> VB 8.72 </v>
      </c>
      <c r="B122" s="2" t="str">
        <f t="shared" si="19"/>
        <v>I</v>
      </c>
      <c r="C122" s="8">
        <f t="shared" si="20"/>
        <v>25273.366999999998</v>
      </c>
      <c r="D122" s="6" t="str">
        <f t="shared" si="21"/>
        <v>vis</v>
      </c>
      <c r="E122" s="26">
        <f>VLOOKUP(C122,Active!C$21:E$969,3,FALSE)</f>
        <v>-8625.9106801996022</v>
      </c>
      <c r="F122" s="2" t="s">
        <v>59</v>
      </c>
      <c r="G122" s="6" t="str">
        <f t="shared" si="22"/>
        <v>25273.367</v>
      </c>
      <c r="H122" s="8">
        <f t="shared" si="23"/>
        <v>-8626</v>
      </c>
      <c r="I122" s="27" t="s">
        <v>331</v>
      </c>
      <c r="J122" s="28" t="s">
        <v>332</v>
      </c>
      <c r="K122" s="27">
        <v>-8626</v>
      </c>
      <c r="L122" s="27" t="s">
        <v>333</v>
      </c>
      <c r="M122" s="28" t="s">
        <v>65</v>
      </c>
      <c r="N122" s="28"/>
      <c r="O122" s="29" t="s">
        <v>66</v>
      </c>
      <c r="P122" s="29" t="s">
        <v>67</v>
      </c>
    </row>
    <row r="123" spans="1:16" ht="12.75" customHeight="1" thickBot="1">
      <c r="A123" s="8" t="str">
        <f t="shared" si="18"/>
        <v> VB 8.72 </v>
      </c>
      <c r="B123" s="2" t="str">
        <f t="shared" si="19"/>
        <v>II</v>
      </c>
      <c r="C123" s="8">
        <f t="shared" si="20"/>
        <v>25292.34</v>
      </c>
      <c r="D123" s="6" t="str">
        <f t="shared" si="21"/>
        <v>vis</v>
      </c>
      <c r="E123" s="26">
        <f>VLOOKUP(C123,Active!C$21:E$969,3,FALSE)</f>
        <v>-8606.5022719693625</v>
      </c>
      <c r="F123" s="2" t="s">
        <v>59</v>
      </c>
      <c r="G123" s="6" t="str">
        <f t="shared" si="22"/>
        <v>25292.340</v>
      </c>
      <c r="H123" s="8">
        <f t="shared" si="23"/>
        <v>-8606.5</v>
      </c>
      <c r="I123" s="27" t="s">
        <v>334</v>
      </c>
      <c r="J123" s="28" t="s">
        <v>335</v>
      </c>
      <c r="K123" s="27">
        <v>-8606.5</v>
      </c>
      <c r="L123" s="27" t="s">
        <v>336</v>
      </c>
      <c r="M123" s="28" t="s">
        <v>65</v>
      </c>
      <c r="N123" s="28"/>
      <c r="O123" s="29" t="s">
        <v>66</v>
      </c>
      <c r="P123" s="29" t="s">
        <v>67</v>
      </c>
    </row>
    <row r="124" spans="1:16" ht="12.75" customHeight="1" thickBot="1">
      <c r="A124" s="8" t="str">
        <f t="shared" si="18"/>
        <v> VB 8.72 </v>
      </c>
      <c r="B124" s="2" t="str">
        <f t="shared" si="19"/>
        <v>I</v>
      </c>
      <c r="C124" s="8">
        <f t="shared" si="20"/>
        <v>25316.271000000001</v>
      </c>
      <c r="D124" s="6" t="str">
        <f t="shared" si="21"/>
        <v>vis</v>
      </c>
      <c r="E124" s="26">
        <f>VLOOKUP(C124,Active!C$21:E$969,3,FALSE)</f>
        <v>-8582.0220834194333</v>
      </c>
      <c r="F124" s="2" t="s">
        <v>59</v>
      </c>
      <c r="G124" s="6" t="str">
        <f t="shared" si="22"/>
        <v>25316.271</v>
      </c>
      <c r="H124" s="8">
        <f t="shared" si="23"/>
        <v>-8582</v>
      </c>
      <c r="I124" s="27" t="s">
        <v>337</v>
      </c>
      <c r="J124" s="28" t="s">
        <v>338</v>
      </c>
      <c r="K124" s="27">
        <v>-8582</v>
      </c>
      <c r="L124" s="27" t="s">
        <v>339</v>
      </c>
      <c r="M124" s="28" t="s">
        <v>65</v>
      </c>
      <c r="N124" s="28"/>
      <c r="O124" s="29" t="s">
        <v>66</v>
      </c>
      <c r="P124" s="29" t="s">
        <v>67</v>
      </c>
    </row>
    <row r="125" spans="1:16" ht="12.75" customHeight="1" thickBot="1">
      <c r="A125" s="8" t="str">
        <f t="shared" si="18"/>
        <v> VB 5.17 </v>
      </c>
      <c r="B125" s="2" t="str">
        <f t="shared" si="19"/>
        <v>II</v>
      </c>
      <c r="C125" s="8">
        <f t="shared" si="20"/>
        <v>25641.348999999998</v>
      </c>
      <c r="D125" s="6" t="str">
        <f t="shared" si="21"/>
        <v>vis</v>
      </c>
      <c r="E125" s="26">
        <f>VLOOKUP(C125,Active!C$21:E$969,3,FALSE)</f>
        <v>-8249.4839223131785</v>
      </c>
      <c r="F125" s="2" t="s">
        <v>59</v>
      </c>
      <c r="G125" s="6" t="str">
        <f t="shared" si="22"/>
        <v>25641.349</v>
      </c>
      <c r="H125" s="8">
        <f t="shared" si="23"/>
        <v>-8249.5</v>
      </c>
      <c r="I125" s="27" t="s">
        <v>340</v>
      </c>
      <c r="J125" s="28" t="s">
        <v>341</v>
      </c>
      <c r="K125" s="27">
        <v>-8249.5</v>
      </c>
      <c r="L125" s="27" t="s">
        <v>169</v>
      </c>
      <c r="M125" s="28" t="s">
        <v>65</v>
      </c>
      <c r="N125" s="28"/>
      <c r="O125" s="29" t="s">
        <v>342</v>
      </c>
      <c r="P125" s="29" t="s">
        <v>343</v>
      </c>
    </row>
    <row r="126" spans="1:16" ht="12.75" customHeight="1" thickBot="1">
      <c r="A126" s="8" t="str">
        <f t="shared" si="18"/>
        <v> VB 8.72 </v>
      </c>
      <c r="B126" s="2" t="str">
        <f t="shared" si="19"/>
        <v>II</v>
      </c>
      <c r="C126" s="8">
        <f t="shared" si="20"/>
        <v>25925.81</v>
      </c>
      <c r="D126" s="6" t="str">
        <f t="shared" si="21"/>
        <v>vis</v>
      </c>
      <c r="E126" s="26">
        <f>VLOOKUP(C126,Active!C$21:E$969,3,FALSE)</f>
        <v>-7958.4948740033933</v>
      </c>
      <c r="F126" s="2" t="s">
        <v>59</v>
      </c>
      <c r="G126" s="6" t="str">
        <f t="shared" si="22"/>
        <v>25925.810</v>
      </c>
      <c r="H126" s="8">
        <f t="shared" si="23"/>
        <v>-7958.5</v>
      </c>
      <c r="I126" s="27" t="s">
        <v>344</v>
      </c>
      <c r="J126" s="28" t="s">
        <v>345</v>
      </c>
      <c r="K126" s="27">
        <v>-7958.5</v>
      </c>
      <c r="L126" s="27" t="s">
        <v>346</v>
      </c>
      <c r="M126" s="28" t="s">
        <v>65</v>
      </c>
      <c r="N126" s="28"/>
      <c r="O126" s="29" t="s">
        <v>66</v>
      </c>
      <c r="P126" s="29" t="s">
        <v>67</v>
      </c>
    </row>
    <row r="127" spans="1:16" ht="12.75" customHeight="1" thickBot="1">
      <c r="A127" s="8" t="str">
        <f t="shared" si="18"/>
        <v> VB 8.72 </v>
      </c>
      <c r="B127" s="2" t="str">
        <f t="shared" si="19"/>
        <v>II</v>
      </c>
      <c r="C127" s="8">
        <f t="shared" si="20"/>
        <v>25926.796999999999</v>
      </c>
      <c r="D127" s="6" t="str">
        <f t="shared" si="21"/>
        <v>vis</v>
      </c>
      <c r="E127" s="26">
        <f>VLOOKUP(C127,Active!C$21:E$969,3,FALSE)</f>
        <v>-7957.4852235040944</v>
      </c>
      <c r="F127" s="2" t="s">
        <v>59</v>
      </c>
      <c r="G127" s="6" t="str">
        <f t="shared" si="22"/>
        <v>25926.797</v>
      </c>
      <c r="H127" s="8">
        <f t="shared" si="23"/>
        <v>-7957.5</v>
      </c>
      <c r="I127" s="27" t="s">
        <v>347</v>
      </c>
      <c r="J127" s="28" t="s">
        <v>348</v>
      </c>
      <c r="K127" s="27">
        <v>-7957.5</v>
      </c>
      <c r="L127" s="27" t="s">
        <v>349</v>
      </c>
      <c r="M127" s="28" t="s">
        <v>65</v>
      </c>
      <c r="N127" s="28"/>
      <c r="O127" s="29" t="s">
        <v>66</v>
      </c>
      <c r="P127" s="29" t="s">
        <v>67</v>
      </c>
    </row>
    <row r="128" spans="1:16" ht="12.75" customHeight="1" thickBot="1">
      <c r="A128" s="8" t="str">
        <f t="shared" si="18"/>
        <v> VB 8.72 </v>
      </c>
      <c r="B128" s="2" t="str">
        <f t="shared" si="19"/>
        <v>I</v>
      </c>
      <c r="C128" s="8">
        <f t="shared" si="20"/>
        <v>25946.78</v>
      </c>
      <c r="D128" s="6" t="str">
        <f t="shared" si="21"/>
        <v>vis</v>
      </c>
      <c r="E128" s="26">
        <f>VLOOKUP(C128,Active!C$21:E$969,3,FALSE)</f>
        <v>-7937.0436369513709</v>
      </c>
      <c r="F128" s="2" t="s">
        <v>59</v>
      </c>
      <c r="G128" s="6" t="str">
        <f t="shared" si="22"/>
        <v>25946.780</v>
      </c>
      <c r="H128" s="8">
        <f t="shared" si="23"/>
        <v>-7937</v>
      </c>
      <c r="I128" s="27" t="s">
        <v>350</v>
      </c>
      <c r="J128" s="28" t="s">
        <v>351</v>
      </c>
      <c r="K128" s="27">
        <v>-7937</v>
      </c>
      <c r="L128" s="27" t="s">
        <v>250</v>
      </c>
      <c r="M128" s="28" t="s">
        <v>65</v>
      </c>
      <c r="N128" s="28"/>
      <c r="O128" s="29" t="s">
        <v>66</v>
      </c>
      <c r="P128" s="29" t="s">
        <v>67</v>
      </c>
    </row>
    <row r="129" spans="1:16" ht="12.75" customHeight="1" thickBot="1">
      <c r="A129" s="8" t="str">
        <f t="shared" si="18"/>
        <v> VB 8.72 </v>
      </c>
      <c r="B129" s="2" t="str">
        <f t="shared" si="19"/>
        <v>I</v>
      </c>
      <c r="C129" s="8">
        <f t="shared" si="20"/>
        <v>26252.827000000001</v>
      </c>
      <c r="D129" s="6" t="str">
        <f t="shared" si="21"/>
        <v>vis</v>
      </c>
      <c r="E129" s="26">
        <f>VLOOKUP(C129,Active!C$21:E$969,3,FALSE)</f>
        <v>-7623.9732151077278</v>
      </c>
      <c r="F129" s="2" t="s">
        <v>59</v>
      </c>
      <c r="G129" s="6" t="str">
        <f t="shared" si="22"/>
        <v>26252.827</v>
      </c>
      <c r="H129" s="8">
        <f t="shared" si="23"/>
        <v>-7624</v>
      </c>
      <c r="I129" s="27" t="s">
        <v>352</v>
      </c>
      <c r="J129" s="28" t="s">
        <v>353</v>
      </c>
      <c r="K129" s="27">
        <v>-7624</v>
      </c>
      <c r="L129" s="27" t="s">
        <v>192</v>
      </c>
      <c r="M129" s="28" t="s">
        <v>65</v>
      </c>
      <c r="N129" s="28"/>
      <c r="O129" s="29" t="s">
        <v>66</v>
      </c>
      <c r="P129" s="29" t="s">
        <v>67</v>
      </c>
    </row>
    <row r="130" spans="1:16" ht="12.75" customHeight="1" thickBot="1">
      <c r="A130" s="8" t="str">
        <f t="shared" si="18"/>
        <v> VB 8.72 </v>
      </c>
      <c r="B130" s="2" t="str">
        <f t="shared" si="19"/>
        <v>II</v>
      </c>
      <c r="C130" s="8">
        <f t="shared" si="20"/>
        <v>26271.894</v>
      </c>
      <c r="D130" s="6" t="str">
        <f t="shared" si="21"/>
        <v>vis</v>
      </c>
      <c r="E130" s="26">
        <f>VLOOKUP(C130,Active!C$21:E$969,3,FALSE)</f>
        <v>-7604.4686496870827</v>
      </c>
      <c r="F130" s="2" t="s">
        <v>59</v>
      </c>
      <c r="G130" s="6" t="str">
        <f t="shared" si="22"/>
        <v>26271.894</v>
      </c>
      <c r="H130" s="8">
        <f t="shared" si="23"/>
        <v>-7604.5</v>
      </c>
      <c r="I130" s="27" t="s">
        <v>354</v>
      </c>
      <c r="J130" s="28" t="s">
        <v>355</v>
      </c>
      <c r="K130" s="27">
        <v>-7604.5</v>
      </c>
      <c r="L130" s="27" t="s">
        <v>356</v>
      </c>
      <c r="M130" s="28" t="s">
        <v>65</v>
      </c>
      <c r="N130" s="28"/>
      <c r="O130" s="29" t="s">
        <v>66</v>
      </c>
      <c r="P130" s="29" t="s">
        <v>67</v>
      </c>
    </row>
    <row r="131" spans="1:16" ht="12.75" customHeight="1" thickBot="1">
      <c r="A131" s="8" t="str">
        <f t="shared" si="18"/>
        <v> VB 5.17 </v>
      </c>
      <c r="B131" s="2" t="str">
        <f t="shared" si="19"/>
        <v>II</v>
      </c>
      <c r="C131" s="8">
        <f t="shared" si="20"/>
        <v>26334.421999999999</v>
      </c>
      <c r="D131" s="6" t="str">
        <f t="shared" si="21"/>
        <v>vis</v>
      </c>
      <c r="E131" s="26">
        <f>VLOOKUP(C131,Active!C$21:E$969,3,FALSE)</f>
        <v>-7540.5057049856523</v>
      </c>
      <c r="F131" s="2" t="s">
        <v>59</v>
      </c>
      <c r="G131" s="6" t="str">
        <f t="shared" si="22"/>
        <v>26334.422</v>
      </c>
      <c r="H131" s="8">
        <f t="shared" si="23"/>
        <v>-7540.5</v>
      </c>
      <c r="I131" s="27" t="s">
        <v>357</v>
      </c>
      <c r="J131" s="28" t="s">
        <v>358</v>
      </c>
      <c r="K131" s="27">
        <v>-7540.5</v>
      </c>
      <c r="L131" s="27" t="s">
        <v>123</v>
      </c>
      <c r="M131" s="28" t="s">
        <v>65</v>
      </c>
      <c r="N131" s="28"/>
      <c r="O131" s="29" t="s">
        <v>342</v>
      </c>
      <c r="P131" s="29" t="s">
        <v>343</v>
      </c>
    </row>
    <row r="132" spans="1:16" ht="12.75" customHeight="1" thickBot="1">
      <c r="A132" s="8" t="str">
        <f t="shared" si="18"/>
        <v> VB 5.17 </v>
      </c>
      <c r="B132" s="2" t="str">
        <f t="shared" si="19"/>
        <v>I</v>
      </c>
      <c r="C132" s="8">
        <f t="shared" si="20"/>
        <v>26654.558000000001</v>
      </c>
      <c r="D132" s="6" t="str">
        <f t="shared" si="21"/>
        <v>vis</v>
      </c>
      <c r="E132" s="26">
        <f>VLOOKUP(C132,Active!C$21:E$969,3,FALSE)</f>
        <v>-7213.0229570177371</v>
      </c>
      <c r="F132" s="2" t="s">
        <v>59</v>
      </c>
      <c r="G132" s="6" t="str">
        <f t="shared" si="22"/>
        <v>26654.558</v>
      </c>
      <c r="H132" s="8">
        <f t="shared" si="23"/>
        <v>-7213</v>
      </c>
      <c r="I132" s="27" t="s">
        <v>359</v>
      </c>
      <c r="J132" s="28" t="s">
        <v>360</v>
      </c>
      <c r="K132" s="27">
        <v>-7213</v>
      </c>
      <c r="L132" s="27" t="s">
        <v>339</v>
      </c>
      <c r="M132" s="28" t="s">
        <v>65</v>
      </c>
      <c r="N132" s="28"/>
      <c r="O132" s="29" t="s">
        <v>342</v>
      </c>
      <c r="P132" s="29" t="s">
        <v>343</v>
      </c>
    </row>
    <row r="133" spans="1:16" ht="12.75" customHeight="1" thickBot="1">
      <c r="A133" s="8" t="str">
        <f t="shared" si="18"/>
        <v> VB 8.72 </v>
      </c>
      <c r="B133" s="2" t="str">
        <f t="shared" si="19"/>
        <v>I</v>
      </c>
      <c r="C133" s="8">
        <f t="shared" si="20"/>
        <v>26739.593000000001</v>
      </c>
      <c r="D133" s="6" t="str">
        <f t="shared" si="21"/>
        <v>vis</v>
      </c>
      <c r="E133" s="26">
        <f>VLOOKUP(C133,Active!C$21:E$969,3,FALSE)</f>
        <v>-7126.0365029061995</v>
      </c>
      <c r="F133" s="2" t="s">
        <v>59</v>
      </c>
      <c r="G133" s="6" t="str">
        <f t="shared" si="22"/>
        <v>26739.593</v>
      </c>
      <c r="H133" s="8">
        <f t="shared" si="23"/>
        <v>-7126</v>
      </c>
      <c r="I133" s="27" t="s">
        <v>361</v>
      </c>
      <c r="J133" s="28" t="s">
        <v>362</v>
      </c>
      <c r="K133" s="27">
        <v>-7126</v>
      </c>
      <c r="L133" s="27" t="s">
        <v>363</v>
      </c>
      <c r="M133" s="28" t="s">
        <v>65</v>
      </c>
      <c r="N133" s="28"/>
      <c r="O133" s="29" t="s">
        <v>66</v>
      </c>
      <c r="P133" s="29" t="s">
        <v>67</v>
      </c>
    </row>
    <row r="134" spans="1:16" ht="12.75" customHeight="1" thickBot="1">
      <c r="A134" s="8" t="str">
        <f t="shared" si="18"/>
        <v> VB 8.72 </v>
      </c>
      <c r="B134" s="2" t="str">
        <f t="shared" si="19"/>
        <v>I</v>
      </c>
      <c r="C134" s="8">
        <f t="shared" si="20"/>
        <v>27034.785</v>
      </c>
      <c r="D134" s="6" t="str">
        <f t="shared" si="21"/>
        <v>vis</v>
      </c>
      <c r="E134" s="26">
        <f>VLOOKUP(C134,Active!C$21:E$969,3,FALSE)</f>
        <v>-6824.0701906572067</v>
      </c>
      <c r="F134" s="2" t="s">
        <v>59</v>
      </c>
      <c r="G134" s="6" t="str">
        <f t="shared" si="22"/>
        <v>27034.785</v>
      </c>
      <c r="H134" s="8">
        <f t="shared" si="23"/>
        <v>-6824</v>
      </c>
      <c r="I134" s="27" t="s">
        <v>364</v>
      </c>
      <c r="J134" s="28" t="s">
        <v>365</v>
      </c>
      <c r="K134" s="27">
        <v>-6824</v>
      </c>
      <c r="L134" s="27" t="s">
        <v>102</v>
      </c>
      <c r="M134" s="28" t="s">
        <v>65</v>
      </c>
      <c r="N134" s="28"/>
      <c r="O134" s="29" t="s">
        <v>66</v>
      </c>
      <c r="P134" s="29" t="s">
        <v>67</v>
      </c>
    </row>
    <row r="135" spans="1:16" ht="12.75" customHeight="1" thickBot="1">
      <c r="A135" s="8" t="str">
        <f t="shared" si="18"/>
        <v> VB 5.17 </v>
      </c>
      <c r="B135" s="2" t="str">
        <f t="shared" si="19"/>
        <v>I</v>
      </c>
      <c r="C135" s="8">
        <f t="shared" si="20"/>
        <v>27098.393</v>
      </c>
      <c r="D135" s="6" t="str">
        <f t="shared" si="21"/>
        <v>vis</v>
      </c>
      <c r="E135" s="26">
        <f>VLOOKUP(C135,Active!C$21:E$969,3,FALSE)</f>
        <v>-6759.0024612148973</v>
      </c>
      <c r="F135" s="2" t="s">
        <v>59</v>
      </c>
      <c r="G135" s="6" t="str">
        <f t="shared" si="22"/>
        <v>27098.393</v>
      </c>
      <c r="H135" s="8">
        <f t="shared" si="23"/>
        <v>-6759</v>
      </c>
      <c r="I135" s="27" t="s">
        <v>366</v>
      </c>
      <c r="J135" s="28" t="s">
        <v>367</v>
      </c>
      <c r="K135" s="27">
        <v>-6759</v>
      </c>
      <c r="L135" s="27" t="s">
        <v>336</v>
      </c>
      <c r="M135" s="28" t="s">
        <v>65</v>
      </c>
      <c r="N135" s="28"/>
      <c r="O135" s="29" t="s">
        <v>342</v>
      </c>
      <c r="P135" s="29" t="s">
        <v>343</v>
      </c>
    </row>
    <row r="136" spans="1:16" ht="12.75" customHeight="1" thickBot="1">
      <c r="A136" s="8" t="str">
        <f t="shared" si="18"/>
        <v> VB 5.17 </v>
      </c>
      <c r="B136" s="2" t="str">
        <f t="shared" si="19"/>
        <v>I</v>
      </c>
      <c r="C136" s="8">
        <f t="shared" si="20"/>
        <v>27099.398000000001</v>
      </c>
      <c r="D136" s="6" t="str">
        <f t="shared" si="21"/>
        <v>vis</v>
      </c>
      <c r="E136" s="26">
        <f>VLOOKUP(C136,Active!C$21:E$969,3,FALSE)</f>
        <v>-6757.9743976365808</v>
      </c>
      <c r="F136" s="2" t="s">
        <v>59</v>
      </c>
      <c r="G136" s="6" t="str">
        <f t="shared" si="22"/>
        <v>27099.398</v>
      </c>
      <c r="H136" s="8">
        <f t="shared" si="23"/>
        <v>-6758</v>
      </c>
      <c r="I136" s="27" t="s">
        <v>368</v>
      </c>
      <c r="J136" s="28" t="s">
        <v>369</v>
      </c>
      <c r="K136" s="27">
        <v>-6758</v>
      </c>
      <c r="L136" s="27" t="s">
        <v>220</v>
      </c>
      <c r="M136" s="28" t="s">
        <v>65</v>
      </c>
      <c r="N136" s="28"/>
      <c r="O136" s="29" t="s">
        <v>342</v>
      </c>
      <c r="P136" s="29" t="s">
        <v>343</v>
      </c>
    </row>
    <row r="137" spans="1:16" ht="12.75" customHeight="1" thickBot="1">
      <c r="A137" s="8" t="str">
        <f t="shared" si="18"/>
        <v> VB 8.72 </v>
      </c>
      <c r="B137" s="2" t="str">
        <f t="shared" si="19"/>
        <v>II</v>
      </c>
      <c r="C137" s="8">
        <f t="shared" si="20"/>
        <v>27107.605</v>
      </c>
      <c r="D137" s="6" t="str">
        <f t="shared" si="21"/>
        <v>vis</v>
      </c>
      <c r="E137" s="26">
        <f>VLOOKUP(C137,Active!C$21:E$969,3,FALSE)</f>
        <v>-6749.5790565547522</v>
      </c>
      <c r="F137" s="2" t="s">
        <v>59</v>
      </c>
      <c r="G137" s="6" t="str">
        <f t="shared" si="22"/>
        <v>27107.605</v>
      </c>
      <c r="H137" s="8">
        <f t="shared" si="23"/>
        <v>-6749.5</v>
      </c>
      <c r="I137" s="27" t="s">
        <v>370</v>
      </c>
      <c r="J137" s="28" t="s">
        <v>371</v>
      </c>
      <c r="K137" s="27">
        <v>-6749.5</v>
      </c>
      <c r="L137" s="27" t="s">
        <v>372</v>
      </c>
      <c r="M137" s="28" t="s">
        <v>65</v>
      </c>
      <c r="N137" s="28"/>
      <c r="O137" s="29" t="s">
        <v>66</v>
      </c>
      <c r="P137" s="29" t="s">
        <v>67</v>
      </c>
    </row>
    <row r="138" spans="1:16" ht="12.75" customHeight="1" thickBot="1">
      <c r="A138" s="8" t="str">
        <f t="shared" si="18"/>
        <v> VB 5.17 </v>
      </c>
      <c r="B138" s="2" t="str">
        <f t="shared" si="19"/>
        <v>II</v>
      </c>
      <c r="C138" s="8">
        <f t="shared" si="20"/>
        <v>27120.362000000001</v>
      </c>
      <c r="D138" s="6" t="str">
        <f t="shared" si="21"/>
        <v>vis</v>
      </c>
      <c r="E138" s="26">
        <f>VLOOKUP(C138,Active!C$21:E$969,3,FALSE)</f>
        <v>-6736.52929827756</v>
      </c>
      <c r="F138" s="2" t="s">
        <v>59</v>
      </c>
      <c r="G138" s="6" t="str">
        <f t="shared" si="22"/>
        <v>27120.362</v>
      </c>
      <c r="H138" s="8">
        <f t="shared" si="23"/>
        <v>-6736.5</v>
      </c>
      <c r="I138" s="27" t="s">
        <v>373</v>
      </c>
      <c r="J138" s="28" t="s">
        <v>374</v>
      </c>
      <c r="K138" s="27">
        <v>-6736.5</v>
      </c>
      <c r="L138" s="27" t="s">
        <v>375</v>
      </c>
      <c r="M138" s="28" t="s">
        <v>65</v>
      </c>
      <c r="N138" s="28"/>
      <c r="O138" s="29" t="s">
        <v>342</v>
      </c>
      <c r="P138" s="29" t="s">
        <v>343</v>
      </c>
    </row>
    <row r="139" spans="1:16" ht="12.75" customHeight="1" thickBot="1">
      <c r="A139" s="8" t="str">
        <f t="shared" ref="A139:A170" si="24">P139</f>
        <v> VB 5.17 </v>
      </c>
      <c r="B139" s="2" t="str">
        <f t="shared" ref="B139:B170" si="25">IF(H139=INT(H139),"I","II")</f>
        <v>II</v>
      </c>
      <c r="C139" s="8">
        <f t="shared" ref="C139:C170" si="26">1*G139</f>
        <v>27125.284</v>
      </c>
      <c r="D139" s="6" t="str">
        <f t="shared" ref="D139:D170" si="27">VLOOKUP(F139,I$1:J$5,2,FALSE)</f>
        <v>vis</v>
      </c>
      <c r="E139" s="26">
        <f>VLOOKUP(C139,Active!C$21:E$969,3,FALSE)</f>
        <v>-6731.4943441158994</v>
      </c>
      <c r="F139" s="2" t="s">
        <v>59</v>
      </c>
      <c r="G139" s="6" t="str">
        <f t="shared" ref="G139:G170" si="28">MID(I139,3,LEN(I139)-3)</f>
        <v>27125.284</v>
      </c>
      <c r="H139" s="8">
        <f t="shared" ref="H139:H170" si="29">1*K139</f>
        <v>-6731.5</v>
      </c>
      <c r="I139" s="27" t="s">
        <v>376</v>
      </c>
      <c r="J139" s="28" t="s">
        <v>377</v>
      </c>
      <c r="K139" s="27">
        <v>-6731.5</v>
      </c>
      <c r="L139" s="27" t="s">
        <v>99</v>
      </c>
      <c r="M139" s="28" t="s">
        <v>65</v>
      </c>
      <c r="N139" s="28"/>
      <c r="O139" s="29" t="s">
        <v>342</v>
      </c>
      <c r="P139" s="29" t="s">
        <v>343</v>
      </c>
    </row>
    <row r="140" spans="1:16" ht="12.75" customHeight="1" thickBot="1">
      <c r="A140" s="8" t="str">
        <f t="shared" si="24"/>
        <v> VB 8.72 </v>
      </c>
      <c r="B140" s="2" t="str">
        <f t="shared" si="25"/>
        <v>II</v>
      </c>
      <c r="C140" s="8">
        <f t="shared" si="26"/>
        <v>27360.896000000001</v>
      </c>
      <c r="D140" s="6" t="str">
        <f t="shared" si="27"/>
        <v>vis</v>
      </c>
      <c r="E140" s="26">
        <f>VLOOKUP(C140,Active!C$21:E$969,3,FALSE)</f>
        <v>-6490.475323405276</v>
      </c>
      <c r="F140" s="2" t="s">
        <v>59</v>
      </c>
      <c r="G140" s="6" t="str">
        <f t="shared" si="28"/>
        <v>27360.896</v>
      </c>
      <c r="H140" s="8">
        <f t="shared" si="29"/>
        <v>-6490.5</v>
      </c>
      <c r="I140" s="27" t="s">
        <v>378</v>
      </c>
      <c r="J140" s="28" t="s">
        <v>379</v>
      </c>
      <c r="K140" s="27">
        <v>-6490.5</v>
      </c>
      <c r="L140" s="27" t="s">
        <v>380</v>
      </c>
      <c r="M140" s="28" t="s">
        <v>65</v>
      </c>
      <c r="N140" s="28"/>
      <c r="O140" s="29" t="s">
        <v>66</v>
      </c>
      <c r="P140" s="29" t="s">
        <v>67</v>
      </c>
    </row>
    <row r="141" spans="1:16" ht="12.75" customHeight="1" thickBot="1">
      <c r="A141" s="8" t="str">
        <f t="shared" si="24"/>
        <v> VB 8.72 </v>
      </c>
      <c r="B141" s="2" t="str">
        <f t="shared" si="25"/>
        <v>I</v>
      </c>
      <c r="C141" s="8">
        <f t="shared" si="26"/>
        <v>27387.82</v>
      </c>
      <c r="D141" s="6" t="str">
        <f t="shared" si="27"/>
        <v>vis</v>
      </c>
      <c r="E141" s="26">
        <f>VLOOKUP(C141,Active!C$21:E$969,3,FALSE)</f>
        <v>-6462.9334489947514</v>
      </c>
      <c r="F141" s="2" t="s">
        <v>59</v>
      </c>
      <c r="G141" s="6" t="str">
        <f t="shared" si="28"/>
        <v>27387.820</v>
      </c>
      <c r="H141" s="8">
        <f t="shared" si="29"/>
        <v>-6463</v>
      </c>
      <c r="I141" s="27" t="s">
        <v>381</v>
      </c>
      <c r="J141" s="28" t="s">
        <v>382</v>
      </c>
      <c r="K141" s="27">
        <v>-6463</v>
      </c>
      <c r="L141" s="27" t="s">
        <v>383</v>
      </c>
      <c r="M141" s="28" t="s">
        <v>65</v>
      </c>
      <c r="N141" s="28"/>
      <c r="O141" s="29" t="s">
        <v>66</v>
      </c>
      <c r="P141" s="29" t="s">
        <v>67</v>
      </c>
    </row>
    <row r="142" spans="1:16" ht="12.75" customHeight="1" thickBot="1">
      <c r="A142" s="8" t="str">
        <f t="shared" si="24"/>
        <v> VB 5.17 </v>
      </c>
      <c r="B142" s="2" t="str">
        <f t="shared" si="25"/>
        <v>I</v>
      </c>
      <c r="C142" s="8">
        <f t="shared" si="26"/>
        <v>27396.563999999998</v>
      </c>
      <c r="D142" s="6" t="str">
        <f t="shared" si="27"/>
        <v>vis</v>
      </c>
      <c r="E142" s="26">
        <f>VLOOKUP(C142,Active!C$21:E$969,3,FALSE)</f>
        <v>-6453.9887843889865</v>
      </c>
      <c r="F142" s="2" t="s">
        <v>59</v>
      </c>
      <c r="G142" s="6" t="str">
        <f t="shared" si="28"/>
        <v>27396.564</v>
      </c>
      <c r="H142" s="8">
        <f t="shared" si="29"/>
        <v>-6454</v>
      </c>
      <c r="I142" s="27" t="s">
        <v>384</v>
      </c>
      <c r="J142" s="28" t="s">
        <v>385</v>
      </c>
      <c r="K142" s="27">
        <v>-6454</v>
      </c>
      <c r="L142" s="27" t="s">
        <v>386</v>
      </c>
      <c r="M142" s="28" t="s">
        <v>65</v>
      </c>
      <c r="N142" s="28"/>
      <c r="O142" s="29" t="s">
        <v>342</v>
      </c>
      <c r="P142" s="29" t="s">
        <v>343</v>
      </c>
    </row>
    <row r="143" spans="1:16" ht="12.75" customHeight="1" thickBot="1">
      <c r="A143" s="8" t="str">
        <f t="shared" si="24"/>
        <v> VB 5.17 </v>
      </c>
      <c r="B143" s="2" t="str">
        <f t="shared" si="25"/>
        <v>I</v>
      </c>
      <c r="C143" s="8">
        <f t="shared" si="26"/>
        <v>27397.508999999998</v>
      </c>
      <c r="D143" s="6" t="str">
        <f t="shared" si="27"/>
        <v>vis</v>
      </c>
      <c r="E143" s="26">
        <f>VLOOKUP(C143,Active!C$21:E$969,3,FALSE)</f>
        <v>-6453.0220977407198</v>
      </c>
      <c r="F143" s="2" t="s">
        <v>59</v>
      </c>
      <c r="G143" s="6" t="str">
        <f t="shared" si="28"/>
        <v>27397.509</v>
      </c>
      <c r="H143" s="8">
        <f t="shared" si="29"/>
        <v>-6453</v>
      </c>
      <c r="I143" s="27" t="s">
        <v>387</v>
      </c>
      <c r="J143" s="28" t="s">
        <v>388</v>
      </c>
      <c r="K143" s="27">
        <v>-6453</v>
      </c>
      <c r="L143" s="27" t="s">
        <v>339</v>
      </c>
      <c r="M143" s="28" t="s">
        <v>65</v>
      </c>
      <c r="N143" s="28"/>
      <c r="O143" s="29" t="s">
        <v>342</v>
      </c>
      <c r="P143" s="29" t="s">
        <v>343</v>
      </c>
    </row>
    <row r="144" spans="1:16" ht="12.75" customHeight="1" thickBot="1">
      <c r="A144" s="8" t="str">
        <f t="shared" si="24"/>
        <v> VB 5.17 </v>
      </c>
      <c r="B144" s="2" t="str">
        <f t="shared" si="25"/>
        <v>II</v>
      </c>
      <c r="C144" s="8">
        <f t="shared" si="26"/>
        <v>27421.481</v>
      </c>
      <c r="D144" s="6" t="str">
        <f t="shared" si="27"/>
        <v>vis</v>
      </c>
      <c r="E144" s="26">
        <f>VLOOKUP(C144,Active!C$21:E$969,3,FALSE)</f>
        <v>-6428.4999682885891</v>
      </c>
      <c r="F144" s="2" t="s">
        <v>59</v>
      </c>
      <c r="G144" s="6" t="str">
        <f t="shared" si="28"/>
        <v>27421.481</v>
      </c>
      <c r="H144" s="8">
        <f t="shared" si="29"/>
        <v>-6428.5</v>
      </c>
      <c r="I144" s="27" t="s">
        <v>389</v>
      </c>
      <c r="J144" s="28" t="s">
        <v>390</v>
      </c>
      <c r="K144" s="27">
        <v>-6428.5</v>
      </c>
      <c r="L144" s="27" t="s">
        <v>391</v>
      </c>
      <c r="M144" s="28" t="s">
        <v>65</v>
      </c>
      <c r="N144" s="28"/>
      <c r="O144" s="29" t="s">
        <v>342</v>
      </c>
      <c r="P144" s="29" t="s">
        <v>343</v>
      </c>
    </row>
    <row r="145" spans="1:16" ht="12.75" customHeight="1" thickBot="1">
      <c r="A145" s="8" t="str">
        <f t="shared" si="24"/>
        <v> VB 8.72 </v>
      </c>
      <c r="B145" s="2" t="str">
        <f t="shared" si="25"/>
        <v>II</v>
      </c>
      <c r="C145" s="8">
        <f t="shared" si="26"/>
        <v>27453.65</v>
      </c>
      <c r="D145" s="6" t="str">
        <f t="shared" si="27"/>
        <v>vis</v>
      </c>
      <c r="E145" s="26">
        <f>VLOOKUP(C145,Active!C$21:E$969,3,FALSE)</f>
        <v>-6395.5927272429699</v>
      </c>
      <c r="F145" s="2" t="s">
        <v>59</v>
      </c>
      <c r="G145" s="6" t="str">
        <f t="shared" si="28"/>
        <v>27453.650</v>
      </c>
      <c r="H145" s="8">
        <f t="shared" si="29"/>
        <v>-6395.5</v>
      </c>
      <c r="I145" s="27" t="s">
        <v>392</v>
      </c>
      <c r="J145" s="28" t="s">
        <v>393</v>
      </c>
      <c r="K145" s="27">
        <v>-6395.5</v>
      </c>
      <c r="L145" s="27" t="s">
        <v>76</v>
      </c>
      <c r="M145" s="28" t="s">
        <v>65</v>
      </c>
      <c r="N145" s="28"/>
      <c r="O145" s="29" t="s">
        <v>66</v>
      </c>
      <c r="P145" s="29" t="s">
        <v>67</v>
      </c>
    </row>
    <row r="146" spans="1:16" ht="12.75" customHeight="1" thickBot="1">
      <c r="A146" s="8" t="str">
        <f t="shared" si="24"/>
        <v> VB 5.17 </v>
      </c>
      <c r="B146" s="2" t="str">
        <f t="shared" si="25"/>
        <v>II</v>
      </c>
      <c r="C146" s="8">
        <f t="shared" si="26"/>
        <v>27473.303</v>
      </c>
      <c r="D146" s="6" t="str">
        <f t="shared" si="27"/>
        <v>vis</v>
      </c>
      <c r="E146" s="26">
        <f>VLOOKUP(C146,Active!C$21:E$969,3,FALSE)</f>
        <v>-6375.4887138055155</v>
      </c>
      <c r="F146" s="2" t="s">
        <v>59</v>
      </c>
      <c r="G146" s="6" t="str">
        <f t="shared" si="28"/>
        <v>27473.303</v>
      </c>
      <c r="H146" s="8">
        <f t="shared" si="29"/>
        <v>-6375.5</v>
      </c>
      <c r="I146" s="27" t="s">
        <v>394</v>
      </c>
      <c r="J146" s="28" t="s">
        <v>395</v>
      </c>
      <c r="K146" s="27">
        <v>-6375.5</v>
      </c>
      <c r="L146" s="27" t="s">
        <v>386</v>
      </c>
      <c r="M146" s="28" t="s">
        <v>65</v>
      </c>
      <c r="N146" s="28"/>
      <c r="O146" s="29" t="s">
        <v>342</v>
      </c>
      <c r="P146" s="29" t="s">
        <v>343</v>
      </c>
    </row>
    <row r="147" spans="1:16" ht="12.75" customHeight="1" thickBot="1">
      <c r="A147" s="8" t="str">
        <f t="shared" si="24"/>
        <v> VB 8.72 </v>
      </c>
      <c r="B147" s="2" t="str">
        <f t="shared" si="25"/>
        <v>II</v>
      </c>
      <c r="C147" s="8">
        <f t="shared" si="26"/>
        <v>27807.636999999999</v>
      </c>
      <c r="D147" s="6" t="str">
        <f t="shared" si="27"/>
        <v>vis</v>
      </c>
      <c r="E147" s="26">
        <f>VLOOKUP(C147,Active!C$21:E$969,3,FALSE)</f>
        <v>-6033.4821382904111</v>
      </c>
      <c r="F147" s="2" t="s">
        <v>59</v>
      </c>
      <c r="G147" s="6" t="str">
        <f t="shared" si="28"/>
        <v>27807.637</v>
      </c>
      <c r="H147" s="8">
        <f t="shared" si="29"/>
        <v>-6033.5</v>
      </c>
      <c r="I147" s="27" t="s">
        <v>396</v>
      </c>
      <c r="J147" s="28" t="s">
        <v>397</v>
      </c>
      <c r="K147" s="27">
        <v>-6033.5</v>
      </c>
      <c r="L147" s="27" t="s">
        <v>316</v>
      </c>
      <c r="M147" s="28" t="s">
        <v>65</v>
      </c>
      <c r="N147" s="28"/>
      <c r="O147" s="29" t="s">
        <v>66</v>
      </c>
      <c r="P147" s="29" t="s">
        <v>67</v>
      </c>
    </row>
    <row r="148" spans="1:16" ht="12.75" customHeight="1" thickBot="1">
      <c r="A148" s="8" t="str">
        <f t="shared" si="24"/>
        <v> VB 8.72 </v>
      </c>
      <c r="B148" s="2" t="str">
        <f t="shared" si="25"/>
        <v>I</v>
      </c>
      <c r="C148" s="8">
        <f t="shared" si="26"/>
        <v>27833.580999999998</v>
      </c>
      <c r="D148" s="6" t="str">
        <f t="shared" si="27"/>
        <v>vis</v>
      </c>
      <c r="E148" s="26">
        <f>VLOOKUP(C148,Active!C$21:E$969,3,FALSE)</f>
        <v>-6006.9427537373476</v>
      </c>
      <c r="F148" s="2" t="s">
        <v>59</v>
      </c>
      <c r="G148" s="6" t="str">
        <f t="shared" si="28"/>
        <v>27833.581</v>
      </c>
      <c r="H148" s="8">
        <f t="shared" si="29"/>
        <v>-6007</v>
      </c>
      <c r="I148" s="27" t="s">
        <v>398</v>
      </c>
      <c r="J148" s="28" t="s">
        <v>399</v>
      </c>
      <c r="K148" s="27">
        <v>-6007</v>
      </c>
      <c r="L148" s="27" t="s">
        <v>400</v>
      </c>
      <c r="M148" s="28" t="s">
        <v>65</v>
      </c>
      <c r="N148" s="28"/>
      <c r="O148" s="29" t="s">
        <v>66</v>
      </c>
      <c r="P148" s="29" t="s">
        <v>67</v>
      </c>
    </row>
    <row r="149" spans="1:16" ht="12.75" customHeight="1" thickBot="1">
      <c r="A149" s="8" t="str">
        <f t="shared" si="24"/>
        <v> VB 8.72 </v>
      </c>
      <c r="B149" s="2" t="str">
        <f t="shared" si="25"/>
        <v>I</v>
      </c>
      <c r="C149" s="8">
        <f t="shared" si="26"/>
        <v>28075.868999999999</v>
      </c>
      <c r="D149" s="6" t="str">
        <f t="shared" si="27"/>
        <v>vis</v>
      </c>
      <c r="E149" s="26">
        <f>VLOOKUP(C149,Active!C$21:E$969,3,FALSE)</f>
        <v>-5759.0945266099716</v>
      </c>
      <c r="F149" s="2" t="s">
        <v>59</v>
      </c>
      <c r="G149" s="6" t="str">
        <f t="shared" si="28"/>
        <v>28075.869</v>
      </c>
      <c r="H149" s="8">
        <f t="shared" si="29"/>
        <v>-5759</v>
      </c>
      <c r="I149" s="27" t="s">
        <v>401</v>
      </c>
      <c r="J149" s="28" t="s">
        <v>402</v>
      </c>
      <c r="K149" s="27">
        <v>-5759</v>
      </c>
      <c r="L149" s="27" t="s">
        <v>172</v>
      </c>
      <c r="M149" s="28" t="s">
        <v>65</v>
      </c>
      <c r="N149" s="28"/>
      <c r="O149" s="29" t="s">
        <v>66</v>
      </c>
      <c r="P149" s="29" t="s">
        <v>67</v>
      </c>
    </row>
    <row r="150" spans="1:16" ht="12.75" customHeight="1" thickBot="1">
      <c r="A150" s="8" t="str">
        <f t="shared" si="24"/>
        <v> VB 8.72 </v>
      </c>
      <c r="B150" s="2" t="str">
        <f t="shared" si="25"/>
        <v>II</v>
      </c>
      <c r="C150" s="8">
        <f t="shared" si="26"/>
        <v>28100.853999999999</v>
      </c>
      <c r="D150" s="6" t="str">
        <f t="shared" si="27"/>
        <v>vis</v>
      </c>
      <c r="E150" s="26">
        <f>VLOOKUP(C150,Active!C$21:E$969,3,FALSE)</f>
        <v>-5733.5361499888531</v>
      </c>
      <c r="F150" s="2" t="s">
        <v>59</v>
      </c>
      <c r="G150" s="6" t="str">
        <f t="shared" si="28"/>
        <v>28100.854</v>
      </c>
      <c r="H150" s="8">
        <f t="shared" si="29"/>
        <v>-5733.5</v>
      </c>
      <c r="I150" s="27" t="s">
        <v>403</v>
      </c>
      <c r="J150" s="28" t="s">
        <v>404</v>
      </c>
      <c r="K150" s="27">
        <v>-5733.5</v>
      </c>
      <c r="L150" s="27" t="s">
        <v>405</v>
      </c>
      <c r="M150" s="28" t="s">
        <v>65</v>
      </c>
      <c r="N150" s="28"/>
      <c r="O150" s="29" t="s">
        <v>66</v>
      </c>
      <c r="P150" s="29" t="s">
        <v>67</v>
      </c>
    </row>
    <row r="151" spans="1:16" ht="12.75" customHeight="1" thickBot="1">
      <c r="A151" s="8" t="str">
        <f t="shared" si="24"/>
        <v> VB 8.72 </v>
      </c>
      <c r="B151" s="2" t="str">
        <f t="shared" si="25"/>
        <v>I</v>
      </c>
      <c r="C151" s="8">
        <f t="shared" si="26"/>
        <v>28125.785</v>
      </c>
      <c r="D151" s="6" t="str">
        <f t="shared" si="27"/>
        <v>vis</v>
      </c>
      <c r="E151" s="26">
        <f>VLOOKUP(C151,Active!C$21:E$969,3,FALSE)</f>
        <v>-5708.0330126047784</v>
      </c>
      <c r="F151" s="2" t="s">
        <v>59</v>
      </c>
      <c r="G151" s="6" t="str">
        <f t="shared" si="28"/>
        <v>28125.785</v>
      </c>
      <c r="H151" s="8">
        <f t="shared" si="29"/>
        <v>-5708</v>
      </c>
      <c r="I151" s="27" t="s">
        <v>406</v>
      </c>
      <c r="J151" s="28" t="s">
        <v>407</v>
      </c>
      <c r="K151" s="27">
        <v>-5708</v>
      </c>
      <c r="L151" s="27" t="s">
        <v>408</v>
      </c>
      <c r="M151" s="28" t="s">
        <v>65</v>
      </c>
      <c r="N151" s="28"/>
      <c r="O151" s="29" t="s">
        <v>66</v>
      </c>
      <c r="P151" s="29" t="s">
        <v>67</v>
      </c>
    </row>
    <row r="152" spans="1:16" ht="12.75" customHeight="1" thickBot="1">
      <c r="A152" s="8" t="str">
        <f t="shared" si="24"/>
        <v> VB 8.72 </v>
      </c>
      <c r="B152" s="2" t="str">
        <f t="shared" si="25"/>
        <v>I</v>
      </c>
      <c r="C152" s="8">
        <f t="shared" si="26"/>
        <v>28125.815999999999</v>
      </c>
      <c r="D152" s="6" t="str">
        <f t="shared" si="27"/>
        <v>vis</v>
      </c>
      <c r="E152" s="26">
        <f>VLOOKUP(C152,Active!C$21:E$969,3,FALSE)</f>
        <v>-5708.0013011909205</v>
      </c>
      <c r="F152" s="2" t="s">
        <v>59</v>
      </c>
      <c r="G152" s="6" t="str">
        <f t="shared" si="28"/>
        <v>28125.816</v>
      </c>
      <c r="H152" s="8">
        <f t="shared" si="29"/>
        <v>-5708</v>
      </c>
      <c r="I152" s="27" t="s">
        <v>409</v>
      </c>
      <c r="J152" s="28" t="s">
        <v>410</v>
      </c>
      <c r="K152" s="27">
        <v>-5708</v>
      </c>
      <c r="L152" s="27" t="s">
        <v>411</v>
      </c>
      <c r="M152" s="28" t="s">
        <v>65</v>
      </c>
      <c r="N152" s="28"/>
      <c r="O152" s="29" t="s">
        <v>66</v>
      </c>
      <c r="P152" s="29" t="s">
        <v>67</v>
      </c>
    </row>
    <row r="153" spans="1:16" ht="12.75" customHeight="1" thickBot="1">
      <c r="A153" s="8" t="str">
        <f t="shared" si="24"/>
        <v> VB 8.72 </v>
      </c>
      <c r="B153" s="2" t="str">
        <f t="shared" si="25"/>
        <v>II</v>
      </c>
      <c r="C153" s="8">
        <f t="shared" si="26"/>
        <v>28197.596000000001</v>
      </c>
      <c r="D153" s="6" t="str">
        <f t="shared" si="27"/>
        <v>vis</v>
      </c>
      <c r="E153" s="26">
        <f>VLOOKUP(C153,Active!C$21:E$969,3,FALSE)</f>
        <v>-5634.5740338759751</v>
      </c>
      <c r="F153" s="2" t="s">
        <v>59</v>
      </c>
      <c r="G153" s="6" t="str">
        <f t="shared" si="28"/>
        <v>28197.596</v>
      </c>
      <c r="H153" s="8">
        <f t="shared" si="29"/>
        <v>-5634.5</v>
      </c>
      <c r="I153" s="27" t="s">
        <v>412</v>
      </c>
      <c r="J153" s="28" t="s">
        <v>413</v>
      </c>
      <c r="K153" s="27">
        <v>-5634.5</v>
      </c>
      <c r="L153" s="27" t="s">
        <v>414</v>
      </c>
      <c r="M153" s="28" t="s">
        <v>65</v>
      </c>
      <c r="N153" s="28"/>
      <c r="O153" s="29" t="s">
        <v>66</v>
      </c>
      <c r="P153" s="29" t="s">
        <v>67</v>
      </c>
    </row>
    <row r="154" spans="1:16" ht="12.75" customHeight="1" thickBot="1">
      <c r="A154" s="8" t="str">
        <f t="shared" si="24"/>
        <v> VB 8.72 </v>
      </c>
      <c r="B154" s="2" t="str">
        <f t="shared" si="25"/>
        <v>II</v>
      </c>
      <c r="C154" s="8">
        <f t="shared" si="26"/>
        <v>28511.544000000002</v>
      </c>
      <c r="D154" s="6" t="str">
        <f t="shared" si="27"/>
        <v>vis</v>
      </c>
      <c r="E154" s="26">
        <f>VLOOKUP(C154,Active!C$21:E$969,3,FALSE)</f>
        <v>-5313.4212932937526</v>
      </c>
      <c r="F154" s="2" t="s">
        <v>59</v>
      </c>
      <c r="G154" s="6" t="str">
        <f t="shared" si="28"/>
        <v>28511.544</v>
      </c>
      <c r="H154" s="8">
        <f t="shared" si="29"/>
        <v>-5313.5</v>
      </c>
      <c r="I154" s="27" t="s">
        <v>415</v>
      </c>
      <c r="J154" s="28" t="s">
        <v>416</v>
      </c>
      <c r="K154" s="27">
        <v>-5313.5</v>
      </c>
      <c r="L154" s="27" t="s">
        <v>253</v>
      </c>
      <c r="M154" s="28" t="s">
        <v>65</v>
      </c>
      <c r="N154" s="28"/>
      <c r="O154" s="29" t="s">
        <v>66</v>
      </c>
      <c r="P154" s="29" t="s">
        <v>67</v>
      </c>
    </row>
    <row r="155" spans="1:16" ht="12.75" customHeight="1" thickBot="1">
      <c r="A155" s="8" t="str">
        <f t="shared" si="24"/>
        <v> VB 5.17 </v>
      </c>
      <c r="B155" s="2" t="str">
        <f t="shared" si="25"/>
        <v>II</v>
      </c>
      <c r="C155" s="8">
        <f t="shared" si="26"/>
        <v>28954.31</v>
      </c>
      <c r="D155" s="6" t="str">
        <f t="shared" si="27"/>
        <v>vis</v>
      </c>
      <c r="E155" s="26">
        <f>VLOOKUP(C155,Active!C$21:E$969,3,FALSE)</f>
        <v>-4860.4943297946138</v>
      </c>
      <c r="F155" s="2" t="s">
        <v>59</v>
      </c>
      <c r="G155" s="6" t="str">
        <f t="shared" si="28"/>
        <v>28954.310</v>
      </c>
      <c r="H155" s="8">
        <f t="shared" si="29"/>
        <v>-4860.5</v>
      </c>
      <c r="I155" s="27" t="s">
        <v>417</v>
      </c>
      <c r="J155" s="28" t="s">
        <v>418</v>
      </c>
      <c r="K155" s="27">
        <v>-4860.5</v>
      </c>
      <c r="L155" s="27" t="s">
        <v>99</v>
      </c>
      <c r="M155" s="28" t="s">
        <v>65</v>
      </c>
      <c r="N155" s="28"/>
      <c r="O155" s="29" t="s">
        <v>342</v>
      </c>
      <c r="P155" s="29" t="s">
        <v>343</v>
      </c>
    </row>
    <row r="156" spans="1:16" ht="12.75" customHeight="1" thickBot="1">
      <c r="A156" s="8" t="str">
        <f t="shared" si="24"/>
        <v> VB 8.72 </v>
      </c>
      <c r="B156" s="2" t="str">
        <f t="shared" si="25"/>
        <v>II</v>
      </c>
      <c r="C156" s="8">
        <f t="shared" si="26"/>
        <v>29334.771000000001</v>
      </c>
      <c r="D156" s="6" t="str">
        <f t="shared" si="27"/>
        <v>vis</v>
      </c>
      <c r="E156" s="26">
        <f>VLOOKUP(C156,Active!C$21:E$969,3,FALSE)</f>
        <v>-4471.302193406892</v>
      </c>
      <c r="F156" s="2" t="s">
        <v>59</v>
      </c>
      <c r="G156" s="6" t="str">
        <f t="shared" si="28"/>
        <v>29334.771</v>
      </c>
      <c r="H156" s="8">
        <f t="shared" si="29"/>
        <v>-4471.5</v>
      </c>
      <c r="I156" s="27" t="s">
        <v>419</v>
      </c>
      <c r="J156" s="28" t="s">
        <v>420</v>
      </c>
      <c r="K156" s="27">
        <v>-4471.5</v>
      </c>
      <c r="L156" s="27" t="s">
        <v>421</v>
      </c>
      <c r="M156" s="28" t="s">
        <v>65</v>
      </c>
      <c r="N156" s="28"/>
      <c r="O156" s="29" t="s">
        <v>66</v>
      </c>
      <c r="P156" s="29" t="s">
        <v>67</v>
      </c>
    </row>
    <row r="157" spans="1:16" ht="12.75" customHeight="1" thickBot="1">
      <c r="A157" s="8" t="str">
        <f t="shared" si="24"/>
        <v> VB 8.72 </v>
      </c>
      <c r="B157" s="2" t="str">
        <f t="shared" si="25"/>
        <v>II</v>
      </c>
      <c r="C157" s="8">
        <f t="shared" si="26"/>
        <v>29562.455999999998</v>
      </c>
      <c r="D157" s="6" t="str">
        <f t="shared" si="27"/>
        <v>vis</v>
      </c>
      <c r="E157" s="26">
        <f>VLOOKUP(C157,Active!C$21:E$969,3,FALSE)</f>
        <v>-4238.3920881045415</v>
      </c>
      <c r="F157" s="2" t="s">
        <v>59</v>
      </c>
      <c r="G157" s="6" t="str">
        <f t="shared" si="28"/>
        <v>29562.456</v>
      </c>
      <c r="H157" s="8">
        <f t="shared" si="29"/>
        <v>-4238.5</v>
      </c>
      <c r="I157" s="27" t="s">
        <v>422</v>
      </c>
      <c r="J157" s="28" t="s">
        <v>423</v>
      </c>
      <c r="K157" s="27">
        <v>-4238.5</v>
      </c>
      <c r="L157" s="27" t="s">
        <v>424</v>
      </c>
      <c r="M157" s="28" t="s">
        <v>65</v>
      </c>
      <c r="N157" s="28"/>
      <c r="O157" s="29" t="s">
        <v>66</v>
      </c>
      <c r="P157" s="29" t="s">
        <v>67</v>
      </c>
    </row>
    <row r="158" spans="1:16" ht="12.75" customHeight="1" thickBot="1">
      <c r="A158" s="8" t="str">
        <f t="shared" si="24"/>
        <v> VB 8.72 </v>
      </c>
      <c r="B158" s="2" t="str">
        <f t="shared" si="25"/>
        <v>II</v>
      </c>
      <c r="C158" s="8">
        <f t="shared" si="26"/>
        <v>29599.532999999999</v>
      </c>
      <c r="D158" s="6" t="str">
        <f t="shared" si="27"/>
        <v>vis</v>
      </c>
      <c r="E158" s="26">
        <f>VLOOKUP(C158,Active!C$21:E$969,3,FALSE)</f>
        <v>-4200.4642141809381</v>
      </c>
      <c r="F158" s="2" t="s">
        <v>59</v>
      </c>
      <c r="G158" s="6" t="str">
        <f t="shared" si="28"/>
        <v>29599.533</v>
      </c>
      <c r="H158" s="8">
        <f t="shared" si="29"/>
        <v>-4200.5</v>
      </c>
      <c r="I158" s="27" t="s">
        <v>425</v>
      </c>
      <c r="J158" s="28" t="s">
        <v>426</v>
      </c>
      <c r="K158" s="27">
        <v>-4200.5</v>
      </c>
      <c r="L158" s="27" t="s">
        <v>427</v>
      </c>
      <c r="M158" s="28" t="s">
        <v>65</v>
      </c>
      <c r="N158" s="28"/>
      <c r="O158" s="29" t="s">
        <v>66</v>
      </c>
      <c r="P158" s="29" t="s">
        <v>67</v>
      </c>
    </row>
    <row r="159" spans="1:16" ht="12.75" customHeight="1" thickBot="1">
      <c r="A159" s="8" t="str">
        <f t="shared" si="24"/>
        <v> VB 8.72 </v>
      </c>
      <c r="B159" s="2" t="str">
        <f t="shared" si="25"/>
        <v>II</v>
      </c>
      <c r="C159" s="8">
        <f t="shared" si="26"/>
        <v>29628.742999999999</v>
      </c>
      <c r="D159" s="6" t="str">
        <f t="shared" si="27"/>
        <v>vis</v>
      </c>
      <c r="E159" s="26">
        <f>VLOOKUP(C159,Active!C$21:E$969,3,FALSE)</f>
        <v>-4170.5838787355578</v>
      </c>
      <c r="F159" s="2" t="s">
        <v>59</v>
      </c>
      <c r="G159" s="6" t="str">
        <f t="shared" si="28"/>
        <v>29628.743</v>
      </c>
      <c r="H159" s="8">
        <f t="shared" si="29"/>
        <v>-4170.5</v>
      </c>
      <c r="I159" s="27" t="s">
        <v>428</v>
      </c>
      <c r="J159" s="28" t="s">
        <v>429</v>
      </c>
      <c r="K159" s="27">
        <v>-4170.5</v>
      </c>
      <c r="L159" s="27" t="s">
        <v>430</v>
      </c>
      <c r="M159" s="28" t="s">
        <v>65</v>
      </c>
      <c r="N159" s="28"/>
      <c r="O159" s="29" t="s">
        <v>66</v>
      </c>
      <c r="P159" s="29" t="s">
        <v>67</v>
      </c>
    </row>
    <row r="160" spans="1:16" ht="12.75" customHeight="1" thickBot="1">
      <c r="A160" s="8" t="str">
        <f t="shared" si="24"/>
        <v> VB 8.72 </v>
      </c>
      <c r="B160" s="2" t="str">
        <f t="shared" si="25"/>
        <v>II</v>
      </c>
      <c r="C160" s="8">
        <f t="shared" si="26"/>
        <v>30050.175999999999</v>
      </c>
      <c r="D160" s="6" t="str">
        <f t="shared" si="27"/>
        <v>vis</v>
      </c>
      <c r="E160" s="26">
        <f>VLOOKUP(C160,Active!C$21:E$969,3,FALSE)</f>
        <v>-3739.4794827152368</v>
      </c>
      <c r="F160" s="2" t="s">
        <v>59</v>
      </c>
      <c r="G160" s="6" t="str">
        <f t="shared" si="28"/>
        <v>30050.176</v>
      </c>
      <c r="H160" s="8">
        <f t="shared" si="29"/>
        <v>-3739.5</v>
      </c>
      <c r="I160" s="27" t="s">
        <v>431</v>
      </c>
      <c r="J160" s="28" t="s">
        <v>432</v>
      </c>
      <c r="K160" s="27">
        <v>-3739.5</v>
      </c>
      <c r="L160" s="27" t="s">
        <v>206</v>
      </c>
      <c r="M160" s="28" t="s">
        <v>65</v>
      </c>
      <c r="N160" s="28"/>
      <c r="O160" s="29" t="s">
        <v>66</v>
      </c>
      <c r="P160" s="29" t="s">
        <v>67</v>
      </c>
    </row>
    <row r="161" spans="1:16" ht="12.75" customHeight="1" thickBot="1">
      <c r="A161" s="8" t="str">
        <f t="shared" si="24"/>
        <v> VB 8.72 </v>
      </c>
      <c r="B161" s="2" t="str">
        <f t="shared" si="25"/>
        <v>I</v>
      </c>
      <c r="C161" s="8">
        <f t="shared" si="26"/>
        <v>30050.547999999999</v>
      </c>
      <c r="D161" s="6" t="str">
        <f t="shared" si="27"/>
        <v>vis</v>
      </c>
      <c r="E161" s="26">
        <f>VLOOKUP(C161,Active!C$21:E$969,3,FALSE)</f>
        <v>-3739.0989457489354</v>
      </c>
      <c r="F161" s="2" t="s">
        <v>59</v>
      </c>
      <c r="G161" s="6" t="str">
        <f t="shared" si="28"/>
        <v>30050.548</v>
      </c>
      <c r="H161" s="8">
        <f t="shared" si="29"/>
        <v>-3739</v>
      </c>
      <c r="I161" s="27" t="s">
        <v>433</v>
      </c>
      <c r="J161" s="28" t="s">
        <v>434</v>
      </c>
      <c r="K161" s="27">
        <v>-3739</v>
      </c>
      <c r="L161" s="27" t="s">
        <v>91</v>
      </c>
      <c r="M161" s="28" t="s">
        <v>65</v>
      </c>
      <c r="N161" s="28"/>
      <c r="O161" s="29" t="s">
        <v>66</v>
      </c>
      <c r="P161" s="29" t="s">
        <v>67</v>
      </c>
    </row>
    <row r="162" spans="1:16" ht="12.75" customHeight="1" thickBot="1">
      <c r="A162" s="8" t="str">
        <f t="shared" si="24"/>
        <v> VB 8.72 </v>
      </c>
      <c r="B162" s="2" t="str">
        <f t="shared" si="25"/>
        <v>I</v>
      </c>
      <c r="C162" s="8">
        <f t="shared" si="26"/>
        <v>30259.838</v>
      </c>
      <c r="D162" s="6" t="str">
        <f t="shared" si="27"/>
        <v>vis</v>
      </c>
      <c r="E162" s="26">
        <f>VLOOKUP(C162,Active!C$21:E$969,3,FALSE)</f>
        <v>-3525.0059842506826</v>
      </c>
      <c r="F162" s="2" t="s">
        <v>59</v>
      </c>
      <c r="G162" s="6" t="str">
        <f t="shared" si="28"/>
        <v>30259.838</v>
      </c>
      <c r="H162" s="8">
        <f t="shared" si="29"/>
        <v>-3525</v>
      </c>
      <c r="I162" s="27" t="s">
        <v>435</v>
      </c>
      <c r="J162" s="28" t="s">
        <v>436</v>
      </c>
      <c r="K162" s="27">
        <v>-3525</v>
      </c>
      <c r="L162" s="27" t="s">
        <v>123</v>
      </c>
      <c r="M162" s="28" t="s">
        <v>65</v>
      </c>
      <c r="N162" s="28"/>
      <c r="O162" s="29" t="s">
        <v>66</v>
      </c>
      <c r="P162" s="29" t="s">
        <v>67</v>
      </c>
    </row>
    <row r="163" spans="1:16" ht="12.75" customHeight="1" thickBot="1">
      <c r="A163" s="8" t="str">
        <f t="shared" si="24"/>
        <v> VB 8.72 </v>
      </c>
      <c r="B163" s="2" t="str">
        <f t="shared" si="25"/>
        <v>II</v>
      </c>
      <c r="C163" s="8">
        <f t="shared" si="26"/>
        <v>30320.812999999998</v>
      </c>
      <c r="D163" s="6" t="str">
        <f t="shared" si="27"/>
        <v>vis</v>
      </c>
      <c r="E163" s="26">
        <f>VLOOKUP(C163,Active!C$21:E$969,3,FALSE)</f>
        <v>-3462.6316790886799</v>
      </c>
      <c r="F163" s="2" t="s">
        <v>59</v>
      </c>
      <c r="G163" s="6" t="str">
        <f t="shared" si="28"/>
        <v>30320.813</v>
      </c>
      <c r="H163" s="8">
        <f t="shared" si="29"/>
        <v>-3462.5</v>
      </c>
      <c r="I163" s="27" t="s">
        <v>437</v>
      </c>
      <c r="J163" s="28" t="s">
        <v>438</v>
      </c>
      <c r="K163" s="27">
        <v>-3462.5</v>
      </c>
      <c r="L163" s="27" t="s">
        <v>439</v>
      </c>
      <c r="M163" s="28" t="s">
        <v>65</v>
      </c>
      <c r="N163" s="28"/>
      <c r="O163" s="29" t="s">
        <v>66</v>
      </c>
      <c r="P163" s="29" t="s">
        <v>67</v>
      </c>
    </row>
    <row r="164" spans="1:16" ht="12.75" customHeight="1" thickBot="1">
      <c r="A164" s="8" t="str">
        <f t="shared" si="24"/>
        <v> VB 8.72 </v>
      </c>
      <c r="B164" s="2" t="str">
        <f t="shared" si="25"/>
        <v>II</v>
      </c>
      <c r="C164" s="8">
        <f t="shared" si="26"/>
        <v>30376.637999999999</v>
      </c>
      <c r="D164" s="6" t="str">
        <f t="shared" si="27"/>
        <v>vis</v>
      </c>
      <c r="E164" s="26">
        <f>VLOOKUP(C164,Active!C$21:E$969,3,FALSE)</f>
        <v>-3405.5255604225226</v>
      </c>
      <c r="F164" s="2" t="s">
        <v>59</v>
      </c>
      <c r="G164" s="6" t="str">
        <f t="shared" si="28"/>
        <v>30376.638</v>
      </c>
      <c r="H164" s="8">
        <f t="shared" si="29"/>
        <v>-3405.5</v>
      </c>
      <c r="I164" s="27" t="s">
        <v>440</v>
      </c>
      <c r="J164" s="28" t="s">
        <v>441</v>
      </c>
      <c r="K164" s="27">
        <v>-3405.5</v>
      </c>
      <c r="L164" s="27" t="s">
        <v>288</v>
      </c>
      <c r="M164" s="28" t="s">
        <v>65</v>
      </c>
      <c r="N164" s="28"/>
      <c r="O164" s="29" t="s">
        <v>66</v>
      </c>
      <c r="P164" s="29" t="s">
        <v>67</v>
      </c>
    </row>
    <row r="165" spans="1:16" ht="12.75" customHeight="1" thickBot="1">
      <c r="A165" s="8" t="str">
        <f t="shared" si="24"/>
        <v> VB 8.72 </v>
      </c>
      <c r="B165" s="2" t="str">
        <f t="shared" si="25"/>
        <v>II</v>
      </c>
      <c r="C165" s="8">
        <f t="shared" si="26"/>
        <v>30381.58</v>
      </c>
      <c r="D165" s="6" t="str">
        <f t="shared" si="27"/>
        <v>vis</v>
      </c>
      <c r="E165" s="26">
        <f>VLOOKUP(C165,Active!C$21:E$969,3,FALSE)</f>
        <v>-3400.4701472841739</v>
      </c>
      <c r="F165" s="2" t="s">
        <v>59</v>
      </c>
      <c r="G165" s="6" t="str">
        <f t="shared" si="28"/>
        <v>30381.580</v>
      </c>
      <c r="H165" s="8">
        <f t="shared" si="29"/>
        <v>-3400.5</v>
      </c>
      <c r="I165" s="27" t="s">
        <v>442</v>
      </c>
      <c r="J165" s="28" t="s">
        <v>443</v>
      </c>
      <c r="K165" s="27">
        <v>-3400.5</v>
      </c>
      <c r="L165" s="27" t="s">
        <v>444</v>
      </c>
      <c r="M165" s="28" t="s">
        <v>65</v>
      </c>
      <c r="N165" s="28"/>
      <c r="O165" s="29" t="s">
        <v>66</v>
      </c>
      <c r="P165" s="29" t="s">
        <v>67</v>
      </c>
    </row>
    <row r="166" spans="1:16" ht="12.75" customHeight="1" thickBot="1">
      <c r="A166" s="8" t="str">
        <f t="shared" si="24"/>
        <v> VB 8.72 </v>
      </c>
      <c r="B166" s="2" t="str">
        <f t="shared" si="25"/>
        <v>II</v>
      </c>
      <c r="C166" s="8">
        <f t="shared" si="26"/>
        <v>30593.629000000001</v>
      </c>
      <c r="D166" s="6" t="str">
        <f t="shared" si="27"/>
        <v>vis</v>
      </c>
      <c r="E166" s="26">
        <f>VLOOKUP(C166,Active!C$21:E$969,3,FALSE)</f>
        <v>-3183.5548699525166</v>
      </c>
      <c r="F166" s="2" t="s">
        <v>59</v>
      </c>
      <c r="G166" s="6" t="str">
        <f t="shared" si="28"/>
        <v>30593.629</v>
      </c>
      <c r="H166" s="8">
        <f t="shared" si="29"/>
        <v>-3183.5</v>
      </c>
      <c r="I166" s="27" t="s">
        <v>445</v>
      </c>
      <c r="J166" s="28" t="s">
        <v>446</v>
      </c>
      <c r="K166" s="27">
        <v>-3183.5</v>
      </c>
      <c r="L166" s="27" t="s">
        <v>70</v>
      </c>
      <c r="M166" s="28" t="s">
        <v>65</v>
      </c>
      <c r="N166" s="28"/>
      <c r="O166" s="29" t="s">
        <v>66</v>
      </c>
      <c r="P166" s="29" t="s">
        <v>67</v>
      </c>
    </row>
    <row r="167" spans="1:16" ht="12.75" customHeight="1" thickBot="1">
      <c r="A167" s="8" t="str">
        <f t="shared" si="24"/>
        <v> VB 8.72 </v>
      </c>
      <c r="B167" s="2" t="str">
        <f t="shared" si="25"/>
        <v>II</v>
      </c>
      <c r="C167" s="8">
        <f t="shared" si="26"/>
        <v>30640.563999999998</v>
      </c>
      <c r="D167" s="6" t="str">
        <f t="shared" si="27"/>
        <v>vis</v>
      </c>
      <c r="E167" s="26">
        <f>VLOOKUP(C167,Active!C$21:E$969,3,FALSE)</f>
        <v>-3135.5427664219133</v>
      </c>
      <c r="F167" s="2" t="s">
        <v>59</v>
      </c>
      <c r="G167" s="6" t="str">
        <f t="shared" si="28"/>
        <v>30640.564</v>
      </c>
      <c r="H167" s="8">
        <f t="shared" si="29"/>
        <v>-3135.5</v>
      </c>
      <c r="I167" s="27" t="s">
        <v>447</v>
      </c>
      <c r="J167" s="28" t="s">
        <v>448</v>
      </c>
      <c r="K167" s="27">
        <v>-3135.5</v>
      </c>
      <c r="L167" s="27" t="s">
        <v>181</v>
      </c>
      <c r="M167" s="28" t="s">
        <v>65</v>
      </c>
      <c r="N167" s="28"/>
      <c r="O167" s="29" t="s">
        <v>66</v>
      </c>
      <c r="P167" s="29" t="s">
        <v>67</v>
      </c>
    </row>
    <row r="168" spans="1:16" ht="12.75" customHeight="1" thickBot="1">
      <c r="A168" s="8" t="str">
        <f t="shared" si="24"/>
        <v> VB 8.72 </v>
      </c>
      <c r="B168" s="2" t="str">
        <f t="shared" si="25"/>
        <v>I</v>
      </c>
      <c r="C168" s="8">
        <f t="shared" si="26"/>
        <v>30761.350999999999</v>
      </c>
      <c r="D168" s="6" t="str">
        <f t="shared" si="27"/>
        <v>vis</v>
      </c>
      <c r="E168" s="26">
        <f>VLOOKUP(C168,Active!C$21:E$969,3,FALSE)</f>
        <v>-3011.9838455920153</v>
      </c>
      <c r="F168" s="2" t="s">
        <v>59</v>
      </c>
      <c r="G168" s="6" t="str">
        <f t="shared" si="28"/>
        <v>30761.351</v>
      </c>
      <c r="H168" s="8">
        <f t="shared" si="29"/>
        <v>-3012</v>
      </c>
      <c r="I168" s="27" t="s">
        <v>449</v>
      </c>
      <c r="J168" s="28" t="s">
        <v>450</v>
      </c>
      <c r="K168" s="27">
        <v>-3012</v>
      </c>
      <c r="L168" s="27" t="s">
        <v>169</v>
      </c>
      <c r="M168" s="28" t="s">
        <v>65</v>
      </c>
      <c r="N168" s="28"/>
      <c r="O168" s="29" t="s">
        <v>66</v>
      </c>
      <c r="P168" s="29" t="s">
        <v>67</v>
      </c>
    </row>
    <row r="169" spans="1:16" ht="12.75" customHeight="1" thickBot="1">
      <c r="A169" s="8" t="str">
        <f t="shared" si="24"/>
        <v> VB 8.72 </v>
      </c>
      <c r="B169" s="2" t="str">
        <f t="shared" si="25"/>
        <v>II</v>
      </c>
      <c r="C169" s="8">
        <f t="shared" si="26"/>
        <v>30781.34</v>
      </c>
      <c r="D169" s="6" t="str">
        <f t="shared" si="27"/>
        <v>vis</v>
      </c>
      <c r="E169" s="26">
        <f>VLOOKUP(C169,Active!C$21:E$969,3,FALSE)</f>
        <v>-2991.5361213462852</v>
      </c>
      <c r="F169" s="2" t="s">
        <v>59</v>
      </c>
      <c r="G169" s="6" t="str">
        <f t="shared" si="28"/>
        <v>30781.340</v>
      </c>
      <c r="H169" s="8">
        <f t="shared" si="29"/>
        <v>-2991.5</v>
      </c>
      <c r="I169" s="27" t="s">
        <v>451</v>
      </c>
      <c r="J169" s="28" t="s">
        <v>452</v>
      </c>
      <c r="K169" s="27">
        <v>-2991.5</v>
      </c>
      <c r="L169" s="27" t="s">
        <v>405</v>
      </c>
      <c r="M169" s="28" t="s">
        <v>65</v>
      </c>
      <c r="N169" s="28"/>
      <c r="O169" s="29" t="s">
        <v>66</v>
      </c>
      <c r="P169" s="29" t="s">
        <v>67</v>
      </c>
    </row>
    <row r="170" spans="1:16" ht="12.75" customHeight="1" thickBot="1">
      <c r="A170" s="8" t="str">
        <f t="shared" si="24"/>
        <v> VB 8.72 </v>
      </c>
      <c r="B170" s="2" t="str">
        <f t="shared" si="25"/>
        <v>II</v>
      </c>
      <c r="C170" s="8">
        <f t="shared" si="26"/>
        <v>31080.475999999999</v>
      </c>
      <c r="D170" s="6" t="str">
        <f t="shared" si="27"/>
        <v>vis</v>
      </c>
      <c r="E170" s="26">
        <f>VLOOKUP(C170,Active!C$21:E$969,3,FALSE)</f>
        <v>-2685.5352988954237</v>
      </c>
      <c r="F170" s="2" t="s">
        <v>59</v>
      </c>
      <c r="G170" s="6" t="str">
        <f t="shared" si="28"/>
        <v>31080.476</v>
      </c>
      <c r="H170" s="8">
        <f t="shared" si="29"/>
        <v>-2685.5</v>
      </c>
      <c r="I170" s="27" t="s">
        <v>453</v>
      </c>
      <c r="J170" s="28" t="s">
        <v>454</v>
      </c>
      <c r="K170" s="27">
        <v>-2685.5</v>
      </c>
      <c r="L170" s="27" t="s">
        <v>405</v>
      </c>
      <c r="M170" s="28" t="s">
        <v>65</v>
      </c>
      <c r="N170" s="28"/>
      <c r="O170" s="29" t="s">
        <v>66</v>
      </c>
      <c r="P170" s="29" t="s">
        <v>67</v>
      </c>
    </row>
    <row r="171" spans="1:16" ht="12.75" customHeight="1" thickBot="1">
      <c r="A171" s="8" t="str">
        <f t="shared" ref="A171:A206" si="30">P171</f>
        <v> VB 8.72 </v>
      </c>
      <c r="B171" s="2" t="str">
        <f t="shared" ref="B171:B206" si="31">IF(H171=INT(H171),"I","II")</f>
        <v>I</v>
      </c>
      <c r="C171" s="8">
        <f t="shared" ref="C171:C206" si="32">1*G171</f>
        <v>31134.322</v>
      </c>
      <c r="D171" s="6" t="str">
        <f t="shared" ref="D171:D206" si="33">VLOOKUP(F171,I$1:J$5,2,FALSE)</f>
        <v>vis</v>
      </c>
      <c r="E171" s="26">
        <f>VLOOKUP(C171,Active!C$21:E$969,3,FALSE)</f>
        <v>-2630.4535959720392</v>
      </c>
      <c r="F171" s="2" t="s">
        <v>59</v>
      </c>
      <c r="G171" s="6" t="str">
        <f t="shared" ref="G171:G206" si="34">MID(I171,3,LEN(I171)-3)</f>
        <v>31134.322</v>
      </c>
      <c r="H171" s="8">
        <f t="shared" ref="H171:H206" si="35">1*K171</f>
        <v>-2630</v>
      </c>
      <c r="I171" s="27" t="s">
        <v>455</v>
      </c>
      <c r="J171" s="28" t="s">
        <v>456</v>
      </c>
      <c r="K171" s="27">
        <v>-2630</v>
      </c>
      <c r="L171" s="27" t="s">
        <v>457</v>
      </c>
      <c r="M171" s="28" t="s">
        <v>65</v>
      </c>
      <c r="N171" s="28"/>
      <c r="O171" s="29" t="s">
        <v>66</v>
      </c>
      <c r="P171" s="29" t="s">
        <v>67</v>
      </c>
    </row>
    <row r="172" spans="1:16" ht="12.75" customHeight="1" thickBot="1">
      <c r="A172" s="8" t="str">
        <f t="shared" si="30"/>
        <v> VB 8.72 </v>
      </c>
      <c r="B172" s="2" t="str">
        <f t="shared" si="31"/>
        <v>I</v>
      </c>
      <c r="C172" s="8">
        <f t="shared" si="32"/>
        <v>31194.235000000001</v>
      </c>
      <c r="D172" s="6" t="str">
        <f t="shared" si="33"/>
        <v>vis</v>
      </c>
      <c r="E172" s="26">
        <f>VLOOKUP(C172,Active!C$21:E$969,3,FALSE)</f>
        <v>-2569.1656624718967</v>
      </c>
      <c r="F172" s="2" t="s">
        <v>59</v>
      </c>
      <c r="G172" s="6" t="str">
        <f t="shared" si="34"/>
        <v>31194.235</v>
      </c>
      <c r="H172" s="8">
        <f t="shared" si="35"/>
        <v>-2569</v>
      </c>
      <c r="I172" s="27" t="s">
        <v>458</v>
      </c>
      <c r="J172" s="28" t="s">
        <v>459</v>
      </c>
      <c r="K172" s="27">
        <v>-2569</v>
      </c>
      <c r="L172" s="27" t="s">
        <v>460</v>
      </c>
      <c r="M172" s="28" t="s">
        <v>65</v>
      </c>
      <c r="N172" s="28"/>
      <c r="O172" s="29" t="s">
        <v>66</v>
      </c>
      <c r="P172" s="29" t="s">
        <v>67</v>
      </c>
    </row>
    <row r="173" spans="1:16" ht="12.75" customHeight="1" thickBot="1">
      <c r="A173" s="8" t="str">
        <f t="shared" si="30"/>
        <v> VB 8.72 </v>
      </c>
      <c r="B173" s="2" t="str">
        <f t="shared" si="31"/>
        <v>I</v>
      </c>
      <c r="C173" s="8">
        <f t="shared" si="32"/>
        <v>32098.554</v>
      </c>
      <c r="D173" s="6" t="str">
        <f t="shared" si="33"/>
        <v>vis</v>
      </c>
      <c r="E173" s="26">
        <f>VLOOKUP(C173,Active!C$21:E$969,3,FALSE)</f>
        <v>-1644.0935957265317</v>
      </c>
      <c r="F173" s="2" t="s">
        <v>59</v>
      </c>
      <c r="G173" s="6" t="str">
        <f t="shared" si="34"/>
        <v>32098.554</v>
      </c>
      <c r="H173" s="8">
        <f t="shared" si="35"/>
        <v>-1644</v>
      </c>
      <c r="I173" s="27" t="s">
        <v>461</v>
      </c>
      <c r="J173" s="28" t="s">
        <v>462</v>
      </c>
      <c r="K173" s="27">
        <v>-1644</v>
      </c>
      <c r="L173" s="27" t="s">
        <v>76</v>
      </c>
      <c r="M173" s="28" t="s">
        <v>65</v>
      </c>
      <c r="N173" s="28"/>
      <c r="O173" s="29" t="s">
        <v>66</v>
      </c>
      <c r="P173" s="29" t="s">
        <v>67</v>
      </c>
    </row>
    <row r="174" spans="1:16" ht="12.75" customHeight="1" thickBot="1">
      <c r="A174" s="8" t="str">
        <f t="shared" si="30"/>
        <v> VB 8.72 </v>
      </c>
      <c r="B174" s="2" t="str">
        <f t="shared" si="31"/>
        <v>II</v>
      </c>
      <c r="C174" s="8">
        <f t="shared" si="32"/>
        <v>32851.830999999998</v>
      </c>
      <c r="D174" s="6" t="str">
        <f t="shared" si="33"/>
        <v>vis</v>
      </c>
      <c r="E174" s="26">
        <f>VLOOKUP(C174,Active!C$21:E$969,3,FALSE)</f>
        <v>-873.52976678812945</v>
      </c>
      <c r="F174" s="2" t="s">
        <v>59</v>
      </c>
      <c r="G174" s="6" t="str">
        <f t="shared" si="34"/>
        <v>32851.831</v>
      </c>
      <c r="H174" s="8">
        <f t="shared" si="35"/>
        <v>-873.5</v>
      </c>
      <c r="I174" s="27" t="s">
        <v>463</v>
      </c>
      <c r="J174" s="28" t="s">
        <v>464</v>
      </c>
      <c r="K174" s="27">
        <v>-873.5</v>
      </c>
      <c r="L174" s="27" t="s">
        <v>375</v>
      </c>
      <c r="M174" s="28" t="s">
        <v>65</v>
      </c>
      <c r="N174" s="28"/>
      <c r="O174" s="29" t="s">
        <v>66</v>
      </c>
      <c r="P174" s="29" t="s">
        <v>67</v>
      </c>
    </row>
    <row r="175" spans="1:16" ht="12.75" customHeight="1" thickBot="1">
      <c r="A175" s="8" t="str">
        <f t="shared" si="30"/>
        <v> AC 194 </v>
      </c>
      <c r="B175" s="2" t="str">
        <f t="shared" si="31"/>
        <v>II</v>
      </c>
      <c r="C175" s="8">
        <f t="shared" si="32"/>
        <v>32866.480000000003</v>
      </c>
      <c r="D175" s="6" t="str">
        <f t="shared" si="33"/>
        <v>vis</v>
      </c>
      <c r="E175" s="26">
        <f>VLOOKUP(C175,Active!C$21:E$969,3,FALSE)</f>
        <v>-858.54458931673116</v>
      </c>
      <c r="F175" s="2" t="s">
        <v>59</v>
      </c>
      <c r="G175" s="6" t="str">
        <f t="shared" si="34"/>
        <v>32866.48</v>
      </c>
      <c r="H175" s="8">
        <f t="shared" si="35"/>
        <v>-858.5</v>
      </c>
      <c r="I175" s="27" t="s">
        <v>465</v>
      </c>
      <c r="J175" s="28" t="s">
        <v>466</v>
      </c>
      <c r="K175" s="27">
        <v>-858.5</v>
      </c>
      <c r="L175" s="27" t="s">
        <v>467</v>
      </c>
      <c r="M175" s="28" t="s">
        <v>65</v>
      </c>
      <c r="N175" s="28"/>
      <c r="O175" s="29" t="s">
        <v>468</v>
      </c>
      <c r="P175" s="29" t="s">
        <v>469</v>
      </c>
    </row>
    <row r="176" spans="1:16" ht="12.75" customHeight="1" thickBot="1">
      <c r="A176" s="8" t="str">
        <f t="shared" si="30"/>
        <v> VB 8.72 </v>
      </c>
      <c r="B176" s="2" t="str">
        <f t="shared" si="31"/>
        <v>I</v>
      </c>
      <c r="C176" s="8">
        <f t="shared" si="32"/>
        <v>32880.767999999996</v>
      </c>
      <c r="D176" s="6" t="str">
        <f t="shared" si="33"/>
        <v>vis</v>
      </c>
      <c r="E176" s="26">
        <f>VLOOKUP(C176,Active!C$21:E$969,3,FALSE)</f>
        <v>-843.92869637447131</v>
      </c>
      <c r="F176" s="2" t="s">
        <v>59</v>
      </c>
      <c r="G176" s="6" t="str">
        <f t="shared" si="34"/>
        <v>32880.768</v>
      </c>
      <c r="H176" s="8">
        <f t="shared" si="35"/>
        <v>-844</v>
      </c>
      <c r="I176" s="27" t="s">
        <v>470</v>
      </c>
      <c r="J176" s="28" t="s">
        <v>471</v>
      </c>
      <c r="K176" s="27">
        <v>-844</v>
      </c>
      <c r="L176" s="27" t="s">
        <v>472</v>
      </c>
      <c r="M176" s="28" t="s">
        <v>65</v>
      </c>
      <c r="N176" s="28"/>
      <c r="O176" s="29" t="s">
        <v>66</v>
      </c>
      <c r="P176" s="29" t="s">
        <v>67</v>
      </c>
    </row>
    <row r="177" spans="1:16" ht="12.75" customHeight="1" thickBot="1">
      <c r="A177" s="8" t="str">
        <f t="shared" si="30"/>
        <v> AC 194 </v>
      </c>
      <c r="B177" s="2" t="str">
        <f t="shared" si="31"/>
        <v>I</v>
      </c>
      <c r="C177" s="8">
        <f t="shared" si="32"/>
        <v>33192.46</v>
      </c>
      <c r="D177" s="6" t="str">
        <f t="shared" si="33"/>
        <v>vis</v>
      </c>
      <c r="E177" s="26">
        <f>VLOOKUP(C177,Active!C$21:E$969,3,FALSE)</f>
        <v>-525.08372836207855</v>
      </c>
      <c r="F177" s="2" t="s">
        <v>59</v>
      </c>
      <c r="G177" s="6" t="str">
        <f t="shared" si="34"/>
        <v>33192.46</v>
      </c>
      <c r="H177" s="8">
        <f t="shared" si="35"/>
        <v>-525</v>
      </c>
      <c r="I177" s="27" t="s">
        <v>473</v>
      </c>
      <c r="J177" s="28" t="s">
        <v>474</v>
      </c>
      <c r="K177" s="27">
        <v>-525</v>
      </c>
      <c r="L177" s="27" t="s">
        <v>475</v>
      </c>
      <c r="M177" s="28" t="s">
        <v>65</v>
      </c>
      <c r="N177" s="28"/>
      <c r="O177" s="29" t="s">
        <v>468</v>
      </c>
      <c r="P177" s="29" t="s">
        <v>469</v>
      </c>
    </row>
    <row r="178" spans="1:16" ht="12.75" customHeight="1" thickBot="1">
      <c r="A178" s="8" t="str">
        <f t="shared" si="30"/>
        <v> AC 194 </v>
      </c>
      <c r="B178" s="2" t="str">
        <f t="shared" si="31"/>
        <v>I</v>
      </c>
      <c r="C178" s="8">
        <f t="shared" si="32"/>
        <v>33244.29</v>
      </c>
      <c r="D178" s="6" t="str">
        <f t="shared" si="33"/>
        <v>vis</v>
      </c>
      <c r="E178" s="26">
        <f>VLOOKUP(C178,Active!C$21:E$969,3,FALSE)</f>
        <v>-472.06429028833037</v>
      </c>
      <c r="F178" s="2" t="s">
        <v>59</v>
      </c>
      <c r="G178" s="6" t="str">
        <f t="shared" si="34"/>
        <v>33244.29</v>
      </c>
      <c r="H178" s="8">
        <f t="shared" si="35"/>
        <v>-472</v>
      </c>
      <c r="I178" s="27" t="s">
        <v>476</v>
      </c>
      <c r="J178" s="28" t="s">
        <v>477</v>
      </c>
      <c r="K178" s="27">
        <v>-472</v>
      </c>
      <c r="L178" s="27" t="s">
        <v>478</v>
      </c>
      <c r="M178" s="28" t="s">
        <v>65</v>
      </c>
      <c r="N178" s="28"/>
      <c r="O178" s="29" t="s">
        <v>468</v>
      </c>
      <c r="P178" s="29" t="s">
        <v>469</v>
      </c>
    </row>
    <row r="179" spans="1:16" ht="12.75" customHeight="1" thickBot="1">
      <c r="A179" s="8" t="str">
        <f t="shared" si="30"/>
        <v> VB 8.72 </v>
      </c>
      <c r="B179" s="2" t="str">
        <f t="shared" si="31"/>
        <v>II</v>
      </c>
      <c r="C179" s="8">
        <f t="shared" si="32"/>
        <v>33244.784</v>
      </c>
      <c r="D179" s="6" t="str">
        <f t="shared" si="33"/>
        <v>vis</v>
      </c>
      <c r="E179" s="26">
        <f>VLOOKUP(C179,Active!C$21:E$969,3,FALSE)</f>
        <v>-471.5589535642639</v>
      </c>
      <c r="F179" s="2" t="s">
        <v>59</v>
      </c>
      <c r="G179" s="6" t="str">
        <f t="shared" si="34"/>
        <v>33244.784</v>
      </c>
      <c r="H179" s="8">
        <f t="shared" si="35"/>
        <v>-471.5</v>
      </c>
      <c r="I179" s="27" t="s">
        <v>479</v>
      </c>
      <c r="J179" s="28" t="s">
        <v>480</v>
      </c>
      <c r="K179" s="27">
        <v>-471.5</v>
      </c>
      <c r="L179" s="27" t="s">
        <v>481</v>
      </c>
      <c r="M179" s="28" t="s">
        <v>65</v>
      </c>
      <c r="N179" s="28"/>
      <c r="O179" s="29" t="s">
        <v>66</v>
      </c>
      <c r="P179" s="29" t="s">
        <v>67</v>
      </c>
    </row>
    <row r="180" spans="1:16" ht="12.75" customHeight="1" thickBot="1">
      <c r="A180" s="8" t="str">
        <f t="shared" si="30"/>
        <v> AC 194 </v>
      </c>
      <c r="B180" s="2" t="str">
        <f t="shared" si="31"/>
        <v>II</v>
      </c>
      <c r="C180" s="8">
        <f t="shared" si="32"/>
        <v>33356.199999999997</v>
      </c>
      <c r="D180" s="6" t="str">
        <f t="shared" si="33"/>
        <v>vis</v>
      </c>
      <c r="E180" s="26">
        <f>VLOOKUP(C180,Active!C$21:E$969,3,FALSE)</f>
        <v>-357.58608625914337</v>
      </c>
      <c r="F180" s="2" t="s">
        <v>59</v>
      </c>
      <c r="G180" s="6" t="str">
        <f t="shared" si="34"/>
        <v>33356.20</v>
      </c>
      <c r="H180" s="8">
        <f t="shared" si="35"/>
        <v>-357.5</v>
      </c>
      <c r="I180" s="27" t="s">
        <v>482</v>
      </c>
      <c r="J180" s="28" t="s">
        <v>483</v>
      </c>
      <c r="K180" s="27">
        <v>-357.5</v>
      </c>
      <c r="L180" s="27" t="s">
        <v>475</v>
      </c>
      <c r="M180" s="28" t="s">
        <v>65</v>
      </c>
      <c r="N180" s="28"/>
      <c r="O180" s="29" t="s">
        <v>468</v>
      </c>
      <c r="P180" s="29" t="s">
        <v>469</v>
      </c>
    </row>
    <row r="181" spans="1:16" ht="12.75" customHeight="1" thickBot="1">
      <c r="A181" s="8" t="str">
        <f t="shared" si="30"/>
        <v> AC 194 </v>
      </c>
      <c r="B181" s="2" t="str">
        <f t="shared" si="31"/>
        <v>II</v>
      </c>
      <c r="C181" s="8">
        <f t="shared" si="32"/>
        <v>33359.160000000003</v>
      </c>
      <c r="D181" s="6" t="str">
        <f t="shared" si="33"/>
        <v>vis</v>
      </c>
      <c r="E181" s="26">
        <f>VLOOKUP(C181,Active!C$21:E$969,3,FALSE)</f>
        <v>-354.55815771006701</v>
      </c>
      <c r="F181" s="2" t="s">
        <v>59</v>
      </c>
      <c r="G181" s="6" t="str">
        <f t="shared" si="34"/>
        <v>33359.16</v>
      </c>
      <c r="H181" s="8">
        <f t="shared" si="35"/>
        <v>-354.5</v>
      </c>
      <c r="I181" s="27" t="s">
        <v>484</v>
      </c>
      <c r="J181" s="28" t="s">
        <v>485</v>
      </c>
      <c r="K181" s="27">
        <v>-354.5</v>
      </c>
      <c r="L181" s="27" t="s">
        <v>478</v>
      </c>
      <c r="M181" s="28" t="s">
        <v>65</v>
      </c>
      <c r="N181" s="28"/>
      <c r="O181" s="29" t="s">
        <v>468</v>
      </c>
      <c r="P181" s="29" t="s">
        <v>469</v>
      </c>
    </row>
    <row r="182" spans="1:16" ht="12.75" customHeight="1" thickBot="1">
      <c r="A182" s="8" t="str">
        <f t="shared" si="30"/>
        <v> VB 8.72 </v>
      </c>
      <c r="B182" s="2" t="str">
        <f t="shared" si="31"/>
        <v>II</v>
      </c>
      <c r="C182" s="8">
        <f t="shared" si="32"/>
        <v>33591.828000000001</v>
      </c>
      <c r="D182" s="6" t="str">
        <f t="shared" si="33"/>
        <v>vis</v>
      </c>
      <c r="E182" s="26">
        <f>VLOOKUP(C182,Active!C$21:E$969,3,FALSE)</f>
        <v>-116.55069836717061</v>
      </c>
      <c r="F182" s="2" t="s">
        <v>59</v>
      </c>
      <c r="G182" s="6" t="str">
        <f t="shared" si="34"/>
        <v>33591.828</v>
      </c>
      <c r="H182" s="8">
        <f t="shared" si="35"/>
        <v>-116.5</v>
      </c>
      <c r="I182" s="27" t="s">
        <v>486</v>
      </c>
      <c r="J182" s="28" t="s">
        <v>487</v>
      </c>
      <c r="K182" s="27">
        <v>-116.5</v>
      </c>
      <c r="L182" s="27" t="s">
        <v>143</v>
      </c>
      <c r="M182" s="28" t="s">
        <v>65</v>
      </c>
      <c r="N182" s="28"/>
      <c r="O182" s="29" t="s">
        <v>66</v>
      </c>
      <c r="P182" s="29" t="s">
        <v>67</v>
      </c>
    </row>
    <row r="183" spans="1:16" ht="12.75" customHeight="1" thickBot="1">
      <c r="A183" s="8" t="str">
        <f t="shared" si="30"/>
        <v> AC 194 </v>
      </c>
      <c r="B183" s="2" t="str">
        <f t="shared" si="31"/>
        <v>II</v>
      </c>
      <c r="C183" s="8">
        <f t="shared" si="32"/>
        <v>33659.29</v>
      </c>
      <c r="D183" s="6" t="str">
        <f t="shared" si="33"/>
        <v>vis</v>
      </c>
      <c r="E183" s="26">
        <f>VLOOKUP(C183,Active!C$21:E$969,3,FALSE)</f>
        <v>-47.540524118066685</v>
      </c>
      <c r="F183" s="2" t="s">
        <v>59</v>
      </c>
      <c r="G183" s="6" t="str">
        <f t="shared" si="34"/>
        <v>33659.29</v>
      </c>
      <c r="H183" s="8">
        <f t="shared" si="35"/>
        <v>-47.5</v>
      </c>
      <c r="I183" s="27" t="s">
        <v>488</v>
      </c>
      <c r="J183" s="28" t="s">
        <v>489</v>
      </c>
      <c r="K183" s="27">
        <v>-47.5</v>
      </c>
      <c r="L183" s="27" t="s">
        <v>467</v>
      </c>
      <c r="M183" s="28" t="s">
        <v>65</v>
      </c>
      <c r="N183" s="28"/>
      <c r="O183" s="29" t="s">
        <v>468</v>
      </c>
      <c r="P183" s="29" t="s">
        <v>469</v>
      </c>
    </row>
    <row r="184" spans="1:16" ht="12.75" customHeight="1" thickBot="1">
      <c r="A184" s="8" t="str">
        <f t="shared" si="30"/>
        <v> VB 8.72 </v>
      </c>
      <c r="B184" s="2" t="str">
        <f t="shared" si="31"/>
        <v>II</v>
      </c>
      <c r="C184" s="8">
        <f t="shared" si="32"/>
        <v>33705.275000000001</v>
      </c>
      <c r="D184" s="6" t="str">
        <f t="shared" si="33"/>
        <v>vis</v>
      </c>
      <c r="E184" s="26">
        <f>VLOOKUP(C184,Active!C$21:E$969,3,FALSE)</f>
        <v>-0.50022197989843853</v>
      </c>
      <c r="F184" s="2" t="s">
        <v>59</v>
      </c>
      <c r="G184" s="6" t="str">
        <f t="shared" si="34"/>
        <v>33705.275</v>
      </c>
      <c r="H184" s="8">
        <f t="shared" si="35"/>
        <v>-0.5</v>
      </c>
      <c r="I184" s="27" t="s">
        <v>490</v>
      </c>
      <c r="J184" s="28" t="s">
        <v>491</v>
      </c>
      <c r="K184" s="27">
        <v>-0.5</v>
      </c>
      <c r="L184" s="27" t="s">
        <v>88</v>
      </c>
      <c r="M184" s="28" t="s">
        <v>65</v>
      </c>
      <c r="N184" s="28"/>
      <c r="O184" s="29" t="s">
        <v>66</v>
      </c>
      <c r="P184" s="29" t="s">
        <v>67</v>
      </c>
    </row>
    <row r="185" spans="1:16" ht="12.75" customHeight="1" thickBot="1">
      <c r="A185" s="8" t="str">
        <f t="shared" si="30"/>
        <v> VB 8.72 </v>
      </c>
      <c r="B185" s="2" t="str">
        <f t="shared" si="31"/>
        <v>I</v>
      </c>
      <c r="C185" s="8">
        <f t="shared" si="32"/>
        <v>34120.213000000003</v>
      </c>
      <c r="D185" s="6" t="str">
        <f t="shared" si="33"/>
        <v>vis</v>
      </c>
      <c r="E185" s="26">
        <f>VLOOKUP(C185,Active!C$21:E$969,3,FALSE)</f>
        <v>423.96012136265023</v>
      </c>
      <c r="F185" s="2" t="s">
        <v>59</v>
      </c>
      <c r="G185" s="6" t="str">
        <f t="shared" si="34"/>
        <v>34120.213</v>
      </c>
      <c r="H185" s="8">
        <f t="shared" si="35"/>
        <v>424</v>
      </c>
      <c r="I185" s="27" t="s">
        <v>492</v>
      </c>
      <c r="J185" s="28" t="s">
        <v>493</v>
      </c>
      <c r="K185" s="27">
        <v>424</v>
      </c>
      <c r="L185" s="27" t="s">
        <v>494</v>
      </c>
      <c r="M185" s="28" t="s">
        <v>65</v>
      </c>
      <c r="N185" s="28"/>
      <c r="O185" s="29" t="s">
        <v>66</v>
      </c>
      <c r="P185" s="29" t="s">
        <v>67</v>
      </c>
    </row>
    <row r="186" spans="1:16" ht="12.75" customHeight="1" thickBot="1">
      <c r="A186" s="8" t="str">
        <f t="shared" si="30"/>
        <v> BTAD 45.18 </v>
      </c>
      <c r="B186" s="2" t="str">
        <f t="shared" si="31"/>
        <v>II</v>
      </c>
      <c r="C186" s="8">
        <f t="shared" si="32"/>
        <v>34685.826999999997</v>
      </c>
      <c r="D186" s="6" t="str">
        <f t="shared" si="33"/>
        <v>vis</v>
      </c>
      <c r="E186" s="26">
        <f>VLOOKUP(C186,Active!C$21:E$969,3,FALSE)</f>
        <v>1002.554303238855</v>
      </c>
      <c r="F186" s="2" t="s">
        <v>59</v>
      </c>
      <c r="G186" s="6" t="str">
        <f t="shared" si="34"/>
        <v>34685.827</v>
      </c>
      <c r="H186" s="8">
        <f t="shared" si="35"/>
        <v>1002.5</v>
      </c>
      <c r="I186" s="27" t="s">
        <v>495</v>
      </c>
      <c r="J186" s="28" t="s">
        <v>496</v>
      </c>
      <c r="K186" s="27">
        <v>1002.5</v>
      </c>
      <c r="L186" s="27" t="s">
        <v>497</v>
      </c>
      <c r="M186" s="28" t="s">
        <v>61</v>
      </c>
      <c r="N186" s="28"/>
      <c r="O186" s="29" t="s">
        <v>468</v>
      </c>
      <c r="P186" s="29" t="s">
        <v>498</v>
      </c>
    </row>
    <row r="187" spans="1:16" ht="12.75" customHeight="1" thickBot="1">
      <c r="A187" s="8" t="str">
        <f t="shared" si="30"/>
        <v> AC 194 </v>
      </c>
      <c r="B187" s="2" t="str">
        <f t="shared" si="31"/>
        <v>I</v>
      </c>
      <c r="C187" s="8">
        <f t="shared" si="32"/>
        <v>35514.21</v>
      </c>
      <c r="D187" s="6" t="str">
        <f t="shared" si="33"/>
        <v>vis</v>
      </c>
      <c r="E187" s="26">
        <f>VLOOKUP(C187,Active!C$21:E$969,3,FALSE)</f>
        <v>1849.9477273145712</v>
      </c>
      <c r="F187" s="2" t="s">
        <v>59</v>
      </c>
      <c r="G187" s="6" t="str">
        <f t="shared" si="34"/>
        <v>35514.21</v>
      </c>
      <c r="H187" s="8">
        <f t="shared" si="35"/>
        <v>1850</v>
      </c>
      <c r="I187" s="27" t="s">
        <v>499</v>
      </c>
      <c r="J187" s="28" t="s">
        <v>500</v>
      </c>
      <c r="K187" s="27">
        <v>1850</v>
      </c>
      <c r="L187" s="27" t="s">
        <v>501</v>
      </c>
      <c r="M187" s="28" t="s">
        <v>65</v>
      </c>
      <c r="N187" s="28"/>
      <c r="O187" s="29" t="s">
        <v>468</v>
      </c>
      <c r="P187" s="29" t="s">
        <v>469</v>
      </c>
    </row>
    <row r="188" spans="1:16" ht="12.75" customHeight="1" thickBot="1">
      <c r="A188" s="8" t="str">
        <f t="shared" si="30"/>
        <v> AC 194 </v>
      </c>
      <c r="B188" s="2" t="str">
        <f t="shared" si="31"/>
        <v>II</v>
      </c>
      <c r="C188" s="8">
        <f t="shared" si="32"/>
        <v>35541.14</v>
      </c>
      <c r="D188" s="6" t="str">
        <f t="shared" si="33"/>
        <v>vis</v>
      </c>
      <c r="E188" s="26">
        <f>VLOOKUP(C188,Active!C$21:E$969,3,FALSE)</f>
        <v>1877.4957394181022</v>
      </c>
      <c r="F188" s="2" t="s">
        <v>59</v>
      </c>
      <c r="G188" s="6" t="str">
        <f t="shared" si="34"/>
        <v>35541.14</v>
      </c>
      <c r="H188" s="8">
        <f t="shared" si="35"/>
        <v>1877.5</v>
      </c>
      <c r="I188" s="27" t="s">
        <v>502</v>
      </c>
      <c r="J188" s="28" t="s">
        <v>503</v>
      </c>
      <c r="K188" s="27">
        <v>1877.5</v>
      </c>
      <c r="L188" s="27" t="s">
        <v>504</v>
      </c>
      <c r="M188" s="28" t="s">
        <v>65</v>
      </c>
      <c r="N188" s="28"/>
      <c r="O188" s="29" t="s">
        <v>468</v>
      </c>
      <c r="P188" s="29" t="s">
        <v>469</v>
      </c>
    </row>
    <row r="189" spans="1:16" ht="13.5" thickBot="1">
      <c r="A189" s="8" t="str">
        <f t="shared" si="30"/>
        <v> AC 194 </v>
      </c>
      <c r="B189" s="2" t="str">
        <f t="shared" si="31"/>
        <v>I</v>
      </c>
      <c r="C189" s="8">
        <f t="shared" si="32"/>
        <v>35904.21</v>
      </c>
      <c r="D189" s="6" t="str">
        <f t="shared" si="33"/>
        <v>vis</v>
      </c>
      <c r="E189" s="26">
        <f>VLOOKUP(C189,Active!C$21:E$969,3,FALSE)</f>
        <v>2248.8977726312046</v>
      </c>
      <c r="F189" s="2" t="s">
        <v>59</v>
      </c>
      <c r="G189" s="6" t="str">
        <f t="shared" si="34"/>
        <v>35904.21</v>
      </c>
      <c r="H189" s="8">
        <f t="shared" si="35"/>
        <v>2249</v>
      </c>
      <c r="I189" s="27" t="s">
        <v>505</v>
      </c>
      <c r="J189" s="28" t="s">
        <v>506</v>
      </c>
      <c r="K189" s="27">
        <v>2249</v>
      </c>
      <c r="L189" s="27" t="s">
        <v>507</v>
      </c>
      <c r="M189" s="28" t="s">
        <v>65</v>
      </c>
      <c r="N189" s="28"/>
      <c r="O189" s="29" t="s">
        <v>468</v>
      </c>
      <c r="P189" s="29" t="s">
        <v>469</v>
      </c>
    </row>
    <row r="190" spans="1:16" ht="13.5" thickBot="1">
      <c r="A190" s="8" t="str">
        <f t="shared" si="30"/>
        <v> VB 5.17 </v>
      </c>
      <c r="B190" s="2" t="str">
        <f t="shared" si="31"/>
        <v>II</v>
      </c>
      <c r="C190" s="8">
        <f t="shared" si="32"/>
        <v>37315.402999999998</v>
      </c>
      <c r="D190" s="6" t="str">
        <f t="shared" si="33"/>
        <v>vis</v>
      </c>
      <c r="E190" s="26">
        <f>VLOOKUP(C190,Active!C$21:E$969,3,FALSE)</f>
        <v>3692.4760067350903</v>
      </c>
      <c r="F190" s="2" t="s">
        <v>59</v>
      </c>
      <c r="G190" s="6" t="str">
        <f t="shared" si="34"/>
        <v>37315.403</v>
      </c>
      <c r="H190" s="8">
        <f t="shared" si="35"/>
        <v>3692.5</v>
      </c>
      <c r="I190" s="27" t="s">
        <v>508</v>
      </c>
      <c r="J190" s="28" t="s">
        <v>509</v>
      </c>
      <c r="K190" s="27">
        <v>3692.5</v>
      </c>
      <c r="L190" s="27" t="s">
        <v>313</v>
      </c>
      <c r="M190" s="28" t="s">
        <v>65</v>
      </c>
      <c r="N190" s="28"/>
      <c r="O190" s="29" t="s">
        <v>342</v>
      </c>
      <c r="P190" s="29" t="s">
        <v>343</v>
      </c>
    </row>
    <row r="191" spans="1:16" ht="13.5" thickBot="1">
      <c r="A191" s="8" t="str">
        <f t="shared" si="30"/>
        <v> VB 5.17 </v>
      </c>
      <c r="B191" s="2" t="str">
        <f t="shared" si="31"/>
        <v>II</v>
      </c>
      <c r="C191" s="8">
        <f t="shared" si="32"/>
        <v>37316.383999999998</v>
      </c>
      <c r="D191" s="6" t="str">
        <f t="shared" si="33"/>
        <v>vis</v>
      </c>
      <c r="E191" s="26">
        <f>VLOOKUP(C191,Active!C$21:E$969,3,FALSE)</f>
        <v>3693.4795195413867</v>
      </c>
      <c r="F191" s="2" t="s">
        <v>59</v>
      </c>
      <c r="G191" s="6" t="str">
        <f t="shared" si="34"/>
        <v>37316.384</v>
      </c>
      <c r="H191" s="8">
        <f t="shared" si="35"/>
        <v>3693.5</v>
      </c>
      <c r="I191" s="27" t="s">
        <v>510</v>
      </c>
      <c r="J191" s="28" t="s">
        <v>511</v>
      </c>
      <c r="K191" s="27">
        <v>3693.5</v>
      </c>
      <c r="L191" s="27" t="s">
        <v>268</v>
      </c>
      <c r="M191" s="28" t="s">
        <v>65</v>
      </c>
      <c r="N191" s="28"/>
      <c r="O191" s="29" t="s">
        <v>342</v>
      </c>
      <c r="P191" s="29" t="s">
        <v>343</v>
      </c>
    </row>
    <row r="192" spans="1:16" ht="13.5" thickBot="1">
      <c r="A192" s="8" t="str">
        <f t="shared" si="30"/>
        <v> VB 5.17 </v>
      </c>
      <c r="B192" s="2" t="str">
        <f t="shared" si="31"/>
        <v>I</v>
      </c>
      <c r="C192" s="8">
        <f t="shared" si="32"/>
        <v>37731.296999999999</v>
      </c>
      <c r="D192" s="6" t="str">
        <f t="shared" si="33"/>
        <v>vis</v>
      </c>
      <c r="E192" s="26">
        <f>VLOOKUP(C192,Active!C$21:E$969,3,FALSE)</f>
        <v>4117.91428916308</v>
      </c>
      <c r="F192" s="2" t="s">
        <v>59</v>
      </c>
      <c r="G192" s="6" t="str">
        <f t="shared" si="34"/>
        <v>37731.297</v>
      </c>
      <c r="H192" s="8">
        <f t="shared" si="35"/>
        <v>4118</v>
      </c>
      <c r="I192" s="27" t="s">
        <v>512</v>
      </c>
      <c r="J192" s="28" t="s">
        <v>513</v>
      </c>
      <c r="K192" s="27">
        <v>4118</v>
      </c>
      <c r="L192" s="27" t="s">
        <v>129</v>
      </c>
      <c r="M192" s="28" t="s">
        <v>65</v>
      </c>
      <c r="N192" s="28"/>
      <c r="O192" s="29" t="s">
        <v>342</v>
      </c>
      <c r="P192" s="29" t="s">
        <v>343</v>
      </c>
    </row>
    <row r="193" spans="1:16" ht="13.5" thickBot="1">
      <c r="A193" s="8" t="str">
        <f t="shared" si="30"/>
        <v> VB 5.17 </v>
      </c>
      <c r="B193" s="2" t="str">
        <f t="shared" si="31"/>
        <v>II</v>
      </c>
      <c r="C193" s="8">
        <f t="shared" si="32"/>
        <v>38000.555</v>
      </c>
      <c r="D193" s="6" t="str">
        <f t="shared" si="33"/>
        <v>vis</v>
      </c>
      <c r="E193" s="26">
        <f>VLOOKUP(C193,Active!C$21:E$969,3,FALSE)</f>
        <v>4393.3514463473539</v>
      </c>
      <c r="F193" s="2" t="s">
        <v>59</v>
      </c>
      <c r="G193" s="6" t="str">
        <f t="shared" si="34"/>
        <v>38000.555</v>
      </c>
      <c r="H193" s="8">
        <f t="shared" si="35"/>
        <v>4393.5</v>
      </c>
      <c r="I193" s="27" t="s">
        <v>514</v>
      </c>
      <c r="J193" s="28" t="s">
        <v>515</v>
      </c>
      <c r="K193" s="27">
        <v>4393.5</v>
      </c>
      <c r="L193" s="27" t="s">
        <v>516</v>
      </c>
      <c r="M193" s="28" t="s">
        <v>65</v>
      </c>
      <c r="N193" s="28"/>
      <c r="O193" s="29" t="s">
        <v>342</v>
      </c>
      <c r="P193" s="29" t="s">
        <v>343</v>
      </c>
    </row>
    <row r="194" spans="1:16" ht="13.5" thickBot="1">
      <c r="A194" s="8" t="str">
        <f t="shared" si="30"/>
        <v> VB 5.17 </v>
      </c>
      <c r="B194" s="2" t="str">
        <f t="shared" si="31"/>
        <v>II</v>
      </c>
      <c r="C194" s="8">
        <f t="shared" si="32"/>
        <v>38001.548999999999</v>
      </c>
      <c r="D194" s="6" t="str">
        <f t="shared" si="33"/>
        <v>vis</v>
      </c>
      <c r="E194" s="26">
        <f>VLOOKUP(C194,Active!C$21:E$969,3,FALSE)</f>
        <v>4394.3682574884924</v>
      </c>
      <c r="F194" s="2" t="s">
        <v>59</v>
      </c>
      <c r="G194" s="6" t="str">
        <f t="shared" si="34"/>
        <v>38001.549</v>
      </c>
      <c r="H194" s="8">
        <f t="shared" si="35"/>
        <v>4394.5</v>
      </c>
      <c r="I194" s="27" t="s">
        <v>517</v>
      </c>
      <c r="J194" s="28" t="s">
        <v>518</v>
      </c>
      <c r="K194" s="27">
        <v>4394.5</v>
      </c>
      <c r="L194" s="27" t="s">
        <v>439</v>
      </c>
      <c r="M194" s="28" t="s">
        <v>65</v>
      </c>
      <c r="N194" s="28"/>
      <c r="O194" s="29" t="s">
        <v>342</v>
      </c>
      <c r="P194" s="29" t="s">
        <v>343</v>
      </c>
    </row>
    <row r="195" spans="1:16" ht="13.5" thickBot="1">
      <c r="A195" s="8" t="str">
        <f t="shared" si="30"/>
        <v> VB 5.17 </v>
      </c>
      <c r="B195" s="2" t="str">
        <f t="shared" si="31"/>
        <v>II</v>
      </c>
      <c r="C195" s="8">
        <f t="shared" si="32"/>
        <v>38002.559999999998</v>
      </c>
      <c r="D195" s="6" t="str">
        <f t="shared" si="33"/>
        <v>vis</v>
      </c>
      <c r="E195" s="26">
        <f>VLOOKUP(C195,Active!C$21:E$969,3,FALSE)</f>
        <v>4395.4024587598124</v>
      </c>
      <c r="F195" s="2" t="s">
        <v>59</v>
      </c>
      <c r="G195" s="6" t="str">
        <f t="shared" si="34"/>
        <v>38002.560</v>
      </c>
      <c r="H195" s="8">
        <f t="shared" si="35"/>
        <v>4395.5</v>
      </c>
      <c r="I195" s="27" t="s">
        <v>519</v>
      </c>
      <c r="J195" s="28" t="s">
        <v>520</v>
      </c>
      <c r="K195" s="27">
        <v>4395.5</v>
      </c>
      <c r="L195" s="27" t="s">
        <v>521</v>
      </c>
      <c r="M195" s="28" t="s">
        <v>65</v>
      </c>
      <c r="N195" s="28"/>
      <c r="O195" s="29" t="s">
        <v>342</v>
      </c>
      <c r="P195" s="29" t="s">
        <v>343</v>
      </c>
    </row>
    <row r="196" spans="1:16" ht="13.5" thickBot="1">
      <c r="A196" s="8" t="str">
        <f t="shared" si="30"/>
        <v>BAVM 68 </v>
      </c>
      <c r="B196" s="2" t="str">
        <f t="shared" si="31"/>
        <v>I</v>
      </c>
      <c r="C196" s="8">
        <f t="shared" si="32"/>
        <v>49318.35</v>
      </c>
      <c r="D196" s="6" t="str">
        <f t="shared" si="33"/>
        <v>vis</v>
      </c>
      <c r="E196" s="26">
        <f>VLOOKUP(C196,Active!C$21:E$969,3,FALSE)</f>
        <v>15970.876646691881</v>
      </c>
      <c r="F196" s="2" t="s">
        <v>59</v>
      </c>
      <c r="G196" s="6" t="str">
        <f t="shared" si="34"/>
        <v>49318.35</v>
      </c>
      <c r="H196" s="8">
        <f t="shared" si="35"/>
        <v>15971</v>
      </c>
      <c r="I196" s="27" t="s">
        <v>532</v>
      </c>
      <c r="J196" s="28" t="s">
        <v>533</v>
      </c>
      <c r="K196" s="27">
        <v>15971</v>
      </c>
      <c r="L196" s="27" t="s">
        <v>534</v>
      </c>
      <c r="M196" s="28" t="s">
        <v>535</v>
      </c>
      <c r="N196" s="28" t="s">
        <v>536</v>
      </c>
      <c r="O196" s="29" t="s">
        <v>537</v>
      </c>
      <c r="P196" s="30" t="s">
        <v>538</v>
      </c>
    </row>
    <row r="197" spans="1:16" ht="13.5" thickBot="1">
      <c r="A197" s="8" t="str">
        <f t="shared" si="30"/>
        <v> BBS 120 </v>
      </c>
      <c r="B197" s="2" t="str">
        <f t="shared" si="31"/>
        <v>II</v>
      </c>
      <c r="C197" s="8">
        <f t="shared" si="32"/>
        <v>50860.351999999999</v>
      </c>
      <c r="D197" s="6" t="str">
        <f t="shared" si="33"/>
        <v>vis</v>
      </c>
      <c r="E197" s="26">
        <f>VLOOKUP(C197,Active!C$21:E$969,3,FALSE)</f>
        <v>17548.265794841467</v>
      </c>
      <c r="F197" s="2" t="s">
        <v>59</v>
      </c>
      <c r="G197" s="6" t="str">
        <f t="shared" si="34"/>
        <v>50860.352</v>
      </c>
      <c r="H197" s="8">
        <f t="shared" si="35"/>
        <v>17548.5</v>
      </c>
      <c r="I197" s="27" t="s">
        <v>550</v>
      </c>
      <c r="J197" s="28" t="s">
        <v>551</v>
      </c>
      <c r="K197" s="27">
        <v>17548.5</v>
      </c>
      <c r="L197" s="27" t="s">
        <v>552</v>
      </c>
      <c r="M197" s="28" t="s">
        <v>525</v>
      </c>
      <c r="N197" s="28"/>
      <c r="O197" s="29" t="s">
        <v>553</v>
      </c>
      <c r="P197" s="29" t="s">
        <v>554</v>
      </c>
    </row>
    <row r="198" spans="1:16" ht="13.5" thickBot="1">
      <c r="A198" s="8" t="str">
        <f t="shared" si="30"/>
        <v> BBS 120 </v>
      </c>
      <c r="B198" s="2" t="str">
        <f t="shared" si="31"/>
        <v>II</v>
      </c>
      <c r="C198" s="8">
        <f t="shared" si="32"/>
        <v>50862.32</v>
      </c>
      <c r="D198" s="6" t="str">
        <f t="shared" si="33"/>
        <v>vis</v>
      </c>
      <c r="E198" s="26">
        <f>VLOOKUP(C198,Active!C$21:E$969,3,FALSE)</f>
        <v>17550.278958147068</v>
      </c>
      <c r="F198" s="2" t="s">
        <v>59</v>
      </c>
      <c r="G198" s="6" t="str">
        <f t="shared" si="34"/>
        <v>50862.320</v>
      </c>
      <c r="H198" s="8">
        <f t="shared" si="35"/>
        <v>17550.5</v>
      </c>
      <c r="I198" s="27" t="s">
        <v>555</v>
      </c>
      <c r="J198" s="28" t="s">
        <v>556</v>
      </c>
      <c r="K198" s="27">
        <v>17550.5</v>
      </c>
      <c r="L198" s="27" t="s">
        <v>557</v>
      </c>
      <c r="M198" s="28" t="s">
        <v>525</v>
      </c>
      <c r="N198" s="28"/>
      <c r="O198" s="29" t="s">
        <v>553</v>
      </c>
      <c r="P198" s="29" t="s">
        <v>554</v>
      </c>
    </row>
    <row r="199" spans="1:16" ht="13.5" thickBot="1">
      <c r="A199" s="8" t="str">
        <f t="shared" si="30"/>
        <v> BBS 121 </v>
      </c>
      <c r="B199" s="2" t="str">
        <f t="shared" si="31"/>
        <v>II</v>
      </c>
      <c r="C199" s="8">
        <f t="shared" si="32"/>
        <v>50862.355000000003</v>
      </c>
      <c r="D199" s="6" t="str">
        <f t="shared" si="33"/>
        <v>vis</v>
      </c>
      <c r="E199" s="26">
        <f>VLOOKUP(C199,Active!C$21:E$969,3,FALSE)</f>
        <v>17550.314761356265</v>
      </c>
      <c r="F199" s="2" t="s">
        <v>59</v>
      </c>
      <c r="G199" s="6" t="str">
        <f t="shared" si="34"/>
        <v>50862.355</v>
      </c>
      <c r="H199" s="8">
        <f t="shared" si="35"/>
        <v>17550.5</v>
      </c>
      <c r="I199" s="27" t="s">
        <v>558</v>
      </c>
      <c r="J199" s="28" t="s">
        <v>559</v>
      </c>
      <c r="K199" s="27">
        <v>17550.5</v>
      </c>
      <c r="L199" s="27" t="s">
        <v>560</v>
      </c>
      <c r="M199" s="28" t="s">
        <v>525</v>
      </c>
      <c r="N199" s="28"/>
      <c r="O199" s="29" t="s">
        <v>526</v>
      </c>
      <c r="P199" s="29" t="s">
        <v>561</v>
      </c>
    </row>
    <row r="200" spans="1:16" ht="13.5" thickBot="1">
      <c r="A200" s="8" t="str">
        <f t="shared" si="30"/>
        <v> BBS 120 </v>
      </c>
      <c r="B200" s="2" t="str">
        <f t="shared" si="31"/>
        <v>II</v>
      </c>
      <c r="C200" s="8">
        <f t="shared" si="32"/>
        <v>50863.31</v>
      </c>
      <c r="D200" s="6" t="str">
        <f t="shared" si="33"/>
        <v>vis</v>
      </c>
      <c r="E200" s="26">
        <f>VLOOKUP(C200,Active!C$21:E$969,3,FALSE)</f>
        <v>17551.291677492871</v>
      </c>
      <c r="F200" s="2" t="s">
        <v>59</v>
      </c>
      <c r="G200" s="6" t="str">
        <f t="shared" si="34"/>
        <v>50863.310</v>
      </c>
      <c r="H200" s="8">
        <f t="shared" si="35"/>
        <v>17551.5</v>
      </c>
      <c r="I200" s="27" t="s">
        <v>565</v>
      </c>
      <c r="J200" s="28" t="s">
        <v>566</v>
      </c>
      <c r="K200" s="27">
        <v>17551.5</v>
      </c>
      <c r="L200" s="27" t="s">
        <v>567</v>
      </c>
      <c r="M200" s="28" t="s">
        <v>525</v>
      </c>
      <c r="N200" s="28"/>
      <c r="O200" s="29" t="s">
        <v>553</v>
      </c>
      <c r="P200" s="29" t="s">
        <v>554</v>
      </c>
    </row>
    <row r="201" spans="1:16" ht="13.5" thickBot="1">
      <c r="A201" s="8" t="str">
        <f t="shared" si="30"/>
        <v> BBS 120 </v>
      </c>
      <c r="B201" s="2" t="str">
        <f t="shared" si="31"/>
        <v>II</v>
      </c>
      <c r="C201" s="8">
        <f t="shared" si="32"/>
        <v>50864.260999999999</v>
      </c>
      <c r="D201" s="6" t="str">
        <f t="shared" si="33"/>
        <v>vis</v>
      </c>
      <c r="E201" s="26">
        <f>VLOOKUP(C201,Active!C$21:E$969,3,FALSE)</f>
        <v>17552.264501834143</v>
      </c>
      <c r="F201" s="2" t="s">
        <v>59</v>
      </c>
      <c r="G201" s="6" t="str">
        <f t="shared" si="34"/>
        <v>50864.261</v>
      </c>
      <c r="H201" s="8">
        <f t="shared" si="35"/>
        <v>17552.5</v>
      </c>
      <c r="I201" s="27" t="s">
        <v>568</v>
      </c>
      <c r="J201" s="28" t="s">
        <v>569</v>
      </c>
      <c r="K201" s="27">
        <v>17552.5</v>
      </c>
      <c r="L201" s="27" t="s">
        <v>570</v>
      </c>
      <c r="M201" s="28" t="s">
        <v>525</v>
      </c>
      <c r="N201" s="28"/>
      <c r="O201" s="29" t="s">
        <v>553</v>
      </c>
      <c r="P201" s="29" t="s">
        <v>554</v>
      </c>
    </row>
    <row r="202" spans="1:16" ht="13.5" thickBot="1">
      <c r="A202" s="8" t="str">
        <f t="shared" si="30"/>
        <v> BBS 121 </v>
      </c>
      <c r="B202" s="2" t="str">
        <f t="shared" si="31"/>
        <v>I</v>
      </c>
      <c r="C202" s="8">
        <f t="shared" si="32"/>
        <v>51184.45</v>
      </c>
      <c r="D202" s="6" t="str">
        <f t="shared" si="33"/>
        <v>vis</v>
      </c>
      <c r="E202" s="26">
        <f>VLOOKUP(C202,Active!C$21:E$969,3,FALSE)</f>
        <v>17879.801466090263</v>
      </c>
      <c r="F202" s="2" t="s">
        <v>59</v>
      </c>
      <c r="G202" s="6" t="str">
        <f t="shared" si="34"/>
        <v>51184.450</v>
      </c>
      <c r="H202" s="8">
        <f t="shared" si="35"/>
        <v>17880</v>
      </c>
      <c r="I202" s="27" t="s">
        <v>571</v>
      </c>
      <c r="J202" s="28" t="s">
        <v>572</v>
      </c>
      <c r="K202" s="27">
        <v>17880</v>
      </c>
      <c r="L202" s="27" t="s">
        <v>573</v>
      </c>
      <c r="M202" s="28" t="s">
        <v>525</v>
      </c>
      <c r="N202" s="28"/>
      <c r="O202" s="29" t="s">
        <v>526</v>
      </c>
      <c r="P202" s="29" t="s">
        <v>561</v>
      </c>
    </row>
    <row r="203" spans="1:16" ht="13.5" thickBot="1">
      <c r="A203" s="8" t="str">
        <f t="shared" si="30"/>
        <v> BBS 120 </v>
      </c>
      <c r="B203" s="2" t="str">
        <f t="shared" si="31"/>
        <v>II</v>
      </c>
      <c r="C203" s="8">
        <f t="shared" si="32"/>
        <v>51255.311000000002</v>
      </c>
      <c r="D203" s="6" t="str">
        <f t="shared" si="33"/>
        <v>vis</v>
      </c>
      <c r="E203" s="26">
        <f>VLOOKUP(C203,Active!C$21:E$969,3,FALSE)</f>
        <v>17952.288643426629</v>
      </c>
      <c r="F203" s="2" t="s">
        <v>59</v>
      </c>
      <c r="G203" s="6" t="str">
        <f t="shared" si="34"/>
        <v>51255.311</v>
      </c>
      <c r="H203" s="8">
        <f t="shared" si="35"/>
        <v>17952.5</v>
      </c>
      <c r="I203" s="27" t="s">
        <v>578</v>
      </c>
      <c r="J203" s="28" t="s">
        <v>579</v>
      </c>
      <c r="K203" s="27">
        <v>17952.5</v>
      </c>
      <c r="L203" s="27" t="s">
        <v>580</v>
      </c>
      <c r="M203" s="28" t="s">
        <v>525</v>
      </c>
      <c r="N203" s="28"/>
      <c r="O203" s="29" t="s">
        <v>553</v>
      </c>
      <c r="P203" s="29" t="s">
        <v>554</v>
      </c>
    </row>
    <row r="204" spans="1:16" ht="13.5" thickBot="1">
      <c r="A204" s="8" t="str">
        <f t="shared" si="30"/>
        <v> BBS 122 </v>
      </c>
      <c r="B204" s="2" t="str">
        <f t="shared" si="31"/>
        <v>I</v>
      </c>
      <c r="C204" s="8">
        <f t="shared" si="32"/>
        <v>51579.358</v>
      </c>
      <c r="D204" s="6" t="str">
        <f t="shared" si="33"/>
        <v>vis</v>
      </c>
      <c r="E204" s="26">
        <f>VLOOKUP(C204,Active!C$21:E$969,3,FALSE)</f>
        <v>18283.772144284885</v>
      </c>
      <c r="F204" s="2" t="s">
        <v>59</v>
      </c>
      <c r="G204" s="6" t="str">
        <f t="shared" si="34"/>
        <v>51579.358</v>
      </c>
      <c r="H204" s="8">
        <f t="shared" si="35"/>
        <v>18284</v>
      </c>
      <c r="I204" s="27" t="s">
        <v>581</v>
      </c>
      <c r="J204" s="28" t="s">
        <v>582</v>
      </c>
      <c r="K204" s="27">
        <v>18284</v>
      </c>
      <c r="L204" s="27" t="s">
        <v>583</v>
      </c>
      <c r="M204" s="28" t="s">
        <v>525</v>
      </c>
      <c r="N204" s="28"/>
      <c r="O204" s="29" t="s">
        <v>553</v>
      </c>
      <c r="P204" s="29" t="s">
        <v>584</v>
      </c>
    </row>
    <row r="205" spans="1:16" ht="13.5" thickBot="1">
      <c r="A205" s="8" t="str">
        <f t="shared" si="30"/>
        <v>VSB 46 </v>
      </c>
      <c r="B205" s="2" t="str">
        <f t="shared" si="31"/>
        <v>I</v>
      </c>
      <c r="C205" s="8">
        <f t="shared" si="32"/>
        <v>54418.186999999998</v>
      </c>
      <c r="D205" s="6" t="str">
        <f t="shared" si="33"/>
        <v>vis</v>
      </c>
      <c r="E205" s="26">
        <f>VLOOKUP(C205,Active!C$21:E$969,3,FALSE)</f>
        <v>21187.748960172503</v>
      </c>
      <c r="F205" s="2" t="s">
        <v>59</v>
      </c>
      <c r="G205" s="6" t="str">
        <f t="shared" si="34"/>
        <v>54418.1870</v>
      </c>
      <c r="H205" s="8">
        <f t="shared" si="35"/>
        <v>21188</v>
      </c>
      <c r="I205" s="27" t="s">
        <v>606</v>
      </c>
      <c r="J205" s="28" t="s">
        <v>607</v>
      </c>
      <c r="K205" s="27">
        <v>21188</v>
      </c>
      <c r="L205" s="27" t="s">
        <v>608</v>
      </c>
      <c r="M205" s="28" t="s">
        <v>542</v>
      </c>
      <c r="N205" s="28" t="s">
        <v>609</v>
      </c>
      <c r="O205" s="29" t="s">
        <v>610</v>
      </c>
      <c r="P205" s="30" t="s">
        <v>611</v>
      </c>
    </row>
    <row r="206" spans="1:16" ht="13.5" thickBot="1">
      <c r="A206" s="8" t="str">
        <f t="shared" si="30"/>
        <v>VSB 51 </v>
      </c>
      <c r="B206" s="2" t="str">
        <f t="shared" si="31"/>
        <v>I</v>
      </c>
      <c r="C206" s="8">
        <f t="shared" si="32"/>
        <v>55206.096400000002</v>
      </c>
      <c r="D206" s="6" t="str">
        <f t="shared" si="33"/>
        <v>vis</v>
      </c>
      <c r="E206" s="26">
        <f>VLOOKUP(C206,Active!C$21:E$969,3,FALSE)</f>
        <v>21993.739962314565</v>
      </c>
      <c r="F206" s="2" t="s">
        <v>59</v>
      </c>
      <c r="G206" s="6" t="str">
        <f t="shared" si="34"/>
        <v>55206.0964</v>
      </c>
      <c r="H206" s="8">
        <f t="shared" si="35"/>
        <v>21994</v>
      </c>
      <c r="I206" s="27" t="s">
        <v>641</v>
      </c>
      <c r="J206" s="28" t="s">
        <v>642</v>
      </c>
      <c r="K206" s="27" t="s">
        <v>643</v>
      </c>
      <c r="L206" s="27" t="s">
        <v>644</v>
      </c>
      <c r="M206" s="28" t="s">
        <v>542</v>
      </c>
      <c r="N206" s="28" t="s">
        <v>645</v>
      </c>
      <c r="O206" s="29" t="s">
        <v>646</v>
      </c>
      <c r="P206" s="30" t="s">
        <v>647</v>
      </c>
    </row>
    <row r="207" spans="1:16">
      <c r="B207" s="2"/>
      <c r="E207" s="26"/>
      <c r="F207" s="2"/>
    </row>
    <row r="208" spans="1:16">
      <c r="B208" s="2"/>
      <c r="E208" s="26"/>
      <c r="F208" s="2"/>
    </row>
    <row r="209" spans="2:6">
      <c r="B209" s="2"/>
      <c r="E209" s="26"/>
      <c r="F209" s="2"/>
    </row>
    <row r="210" spans="2:6">
      <c r="B210" s="2"/>
      <c r="E210" s="26"/>
      <c r="F210" s="2"/>
    </row>
    <row r="211" spans="2:6">
      <c r="B211" s="2"/>
      <c r="E211" s="26"/>
      <c r="F211" s="2"/>
    </row>
    <row r="212" spans="2:6">
      <c r="B212" s="2"/>
      <c r="E212" s="26"/>
      <c r="F212" s="2"/>
    </row>
    <row r="213" spans="2:6">
      <c r="B213" s="2"/>
      <c r="E213" s="26"/>
      <c r="F213" s="2"/>
    </row>
    <row r="214" spans="2:6">
      <c r="B214" s="2"/>
      <c r="E214" s="26"/>
      <c r="F214" s="2"/>
    </row>
    <row r="215" spans="2:6">
      <c r="B215" s="2"/>
      <c r="E215" s="26"/>
      <c r="F215" s="2"/>
    </row>
    <row r="216" spans="2:6">
      <c r="B216" s="2"/>
      <c r="E216" s="26"/>
      <c r="F216" s="2"/>
    </row>
    <row r="217" spans="2:6">
      <c r="B217" s="2"/>
      <c r="E217" s="26"/>
      <c r="F217" s="2"/>
    </row>
    <row r="218" spans="2:6">
      <c r="B218" s="2"/>
      <c r="E218" s="26"/>
      <c r="F218" s="2"/>
    </row>
    <row r="219" spans="2:6">
      <c r="B219" s="2"/>
      <c r="E219" s="26"/>
      <c r="F219" s="2"/>
    </row>
    <row r="220" spans="2:6">
      <c r="B220" s="2"/>
      <c r="E220" s="26"/>
      <c r="F220" s="2"/>
    </row>
    <row r="221" spans="2:6">
      <c r="B221" s="2"/>
      <c r="E221" s="26"/>
      <c r="F221" s="2"/>
    </row>
    <row r="222" spans="2:6">
      <c r="B222" s="2"/>
      <c r="E222" s="26"/>
      <c r="F222" s="2"/>
    </row>
    <row r="223" spans="2:6">
      <c r="B223" s="2"/>
      <c r="E223" s="26"/>
      <c r="F223" s="2"/>
    </row>
    <row r="224" spans="2:6">
      <c r="B224" s="2"/>
      <c r="E224" s="26"/>
      <c r="F224" s="2"/>
    </row>
    <row r="225" spans="2:6">
      <c r="B225" s="2"/>
      <c r="E225" s="26"/>
      <c r="F225" s="2"/>
    </row>
    <row r="226" spans="2:6">
      <c r="B226" s="2"/>
      <c r="E226" s="26"/>
      <c r="F226" s="2"/>
    </row>
    <row r="227" spans="2:6">
      <c r="B227" s="2"/>
      <c r="E227" s="26"/>
      <c r="F227" s="2"/>
    </row>
    <row r="228" spans="2:6">
      <c r="B228" s="2"/>
      <c r="E228" s="26"/>
      <c r="F228" s="2"/>
    </row>
    <row r="229" spans="2:6">
      <c r="B229" s="2"/>
      <c r="E229" s="26"/>
      <c r="F229" s="2"/>
    </row>
    <row r="230" spans="2:6">
      <c r="B230" s="2"/>
      <c r="E230" s="26"/>
      <c r="F230" s="2"/>
    </row>
    <row r="231" spans="2:6">
      <c r="B231" s="2"/>
      <c r="E231" s="26"/>
      <c r="F231" s="2"/>
    </row>
    <row r="232" spans="2:6">
      <c r="B232" s="2"/>
      <c r="E232" s="26"/>
      <c r="F232" s="2"/>
    </row>
    <row r="233" spans="2:6">
      <c r="B233" s="2"/>
      <c r="E233" s="26"/>
      <c r="F233" s="2"/>
    </row>
    <row r="234" spans="2:6">
      <c r="B234" s="2"/>
      <c r="E234" s="26"/>
      <c r="F234" s="2"/>
    </row>
    <row r="235" spans="2:6">
      <c r="B235" s="2"/>
      <c r="E235" s="26"/>
      <c r="F235" s="2"/>
    </row>
    <row r="236" spans="2:6">
      <c r="B236" s="2"/>
      <c r="E236" s="26"/>
      <c r="F236" s="2"/>
    </row>
    <row r="237" spans="2:6">
      <c r="B237" s="2"/>
      <c r="E237" s="26"/>
      <c r="F237" s="2"/>
    </row>
    <row r="238" spans="2:6">
      <c r="B238" s="2"/>
      <c r="E238" s="26"/>
      <c r="F238" s="2"/>
    </row>
    <row r="239" spans="2:6">
      <c r="B239" s="2"/>
      <c r="E239" s="26"/>
      <c r="F239" s="2"/>
    </row>
    <row r="240" spans="2:6">
      <c r="B240" s="2"/>
      <c r="E240" s="26"/>
      <c r="F240" s="2"/>
    </row>
    <row r="241" spans="2:6">
      <c r="B241" s="2"/>
      <c r="E241" s="26"/>
      <c r="F241" s="2"/>
    </row>
    <row r="242" spans="2:6">
      <c r="B242" s="2"/>
      <c r="E242" s="26"/>
      <c r="F242" s="2"/>
    </row>
    <row r="243" spans="2:6">
      <c r="B243" s="2"/>
      <c r="E243" s="26"/>
      <c r="F243" s="2"/>
    </row>
    <row r="244" spans="2:6">
      <c r="B244" s="2"/>
      <c r="E244" s="26"/>
      <c r="F244" s="2"/>
    </row>
    <row r="245" spans="2:6">
      <c r="B245" s="2"/>
      <c r="E245" s="26"/>
      <c r="F245" s="2"/>
    </row>
    <row r="246" spans="2:6">
      <c r="B246" s="2"/>
      <c r="E246" s="26"/>
      <c r="F246" s="2"/>
    </row>
    <row r="247" spans="2:6">
      <c r="B247" s="2"/>
      <c r="E247" s="26"/>
      <c r="F247" s="2"/>
    </row>
    <row r="248" spans="2:6">
      <c r="B248" s="2"/>
      <c r="E248" s="26"/>
      <c r="F248" s="2"/>
    </row>
    <row r="249" spans="2:6">
      <c r="B249" s="2"/>
      <c r="E249" s="26"/>
      <c r="F249" s="2"/>
    </row>
    <row r="250" spans="2:6">
      <c r="B250" s="2"/>
      <c r="E250" s="26"/>
      <c r="F250" s="2"/>
    </row>
    <row r="251" spans="2:6">
      <c r="B251" s="2"/>
      <c r="E251" s="26"/>
      <c r="F251" s="2"/>
    </row>
    <row r="252" spans="2:6">
      <c r="B252" s="2"/>
      <c r="E252" s="26"/>
      <c r="F252" s="2"/>
    </row>
    <row r="253" spans="2:6">
      <c r="B253" s="2"/>
      <c r="E253" s="26"/>
      <c r="F253" s="2"/>
    </row>
    <row r="254" spans="2:6">
      <c r="B254" s="2"/>
      <c r="E254" s="26"/>
      <c r="F254" s="2"/>
    </row>
    <row r="255" spans="2:6">
      <c r="B255" s="2"/>
      <c r="E255" s="26"/>
      <c r="F255" s="2"/>
    </row>
    <row r="256" spans="2:6">
      <c r="B256" s="2"/>
      <c r="E256" s="26"/>
      <c r="F256" s="2"/>
    </row>
    <row r="257" spans="2:6">
      <c r="B257" s="2"/>
      <c r="E257" s="26"/>
      <c r="F257" s="2"/>
    </row>
    <row r="258" spans="2:6">
      <c r="B258" s="2"/>
      <c r="E258" s="26"/>
      <c r="F258" s="2"/>
    </row>
    <row r="259" spans="2:6">
      <c r="B259" s="2"/>
      <c r="E259" s="26"/>
      <c r="F259" s="2"/>
    </row>
    <row r="260" spans="2:6">
      <c r="B260" s="2"/>
      <c r="E260" s="26"/>
      <c r="F260" s="2"/>
    </row>
    <row r="261" spans="2:6">
      <c r="B261" s="2"/>
      <c r="E261" s="26"/>
      <c r="F261" s="2"/>
    </row>
    <row r="262" spans="2:6">
      <c r="B262" s="2"/>
      <c r="E262" s="26"/>
      <c r="F262" s="2"/>
    </row>
    <row r="263" spans="2:6">
      <c r="B263" s="2"/>
      <c r="E263" s="26"/>
      <c r="F263" s="2"/>
    </row>
    <row r="264" spans="2:6">
      <c r="B264" s="2"/>
      <c r="E264" s="26"/>
      <c r="F264" s="2"/>
    </row>
    <row r="265" spans="2:6">
      <c r="B265" s="2"/>
      <c r="E265" s="26"/>
      <c r="F265" s="2"/>
    </row>
    <row r="266" spans="2:6">
      <c r="B266" s="2"/>
      <c r="E266" s="26"/>
      <c r="F266" s="2"/>
    </row>
    <row r="267" spans="2:6">
      <c r="B267" s="2"/>
      <c r="E267" s="26"/>
      <c r="F267" s="2"/>
    </row>
    <row r="268" spans="2:6">
      <c r="B268" s="2"/>
      <c r="E268" s="26"/>
      <c r="F268" s="2"/>
    </row>
    <row r="269" spans="2:6">
      <c r="B269" s="2"/>
      <c r="E269" s="26"/>
      <c r="F269" s="2"/>
    </row>
    <row r="270" spans="2:6">
      <c r="B270" s="2"/>
      <c r="E270" s="26"/>
      <c r="F270" s="2"/>
    </row>
    <row r="271" spans="2:6">
      <c r="B271" s="2"/>
      <c r="E271" s="26"/>
      <c r="F271" s="2"/>
    </row>
    <row r="272" spans="2:6">
      <c r="B272" s="2"/>
      <c r="E272" s="26"/>
      <c r="F272" s="2"/>
    </row>
    <row r="273" spans="2:6">
      <c r="B273" s="2"/>
      <c r="E273" s="26"/>
      <c r="F273" s="2"/>
    </row>
    <row r="274" spans="2:6">
      <c r="B274" s="2"/>
      <c r="E274" s="26"/>
      <c r="F274" s="2"/>
    </row>
    <row r="275" spans="2:6">
      <c r="B275" s="2"/>
      <c r="E275" s="26"/>
      <c r="F275" s="2"/>
    </row>
    <row r="276" spans="2:6">
      <c r="B276" s="2"/>
      <c r="E276" s="26"/>
      <c r="F276" s="2"/>
    </row>
    <row r="277" spans="2:6">
      <c r="B277" s="2"/>
      <c r="E277" s="26"/>
      <c r="F277" s="2"/>
    </row>
    <row r="278" spans="2:6">
      <c r="B278" s="2"/>
      <c r="E278" s="26"/>
      <c r="F278" s="2"/>
    </row>
    <row r="279" spans="2:6">
      <c r="B279" s="2"/>
      <c r="E279" s="26"/>
      <c r="F279" s="2"/>
    </row>
    <row r="280" spans="2:6">
      <c r="B280" s="2"/>
      <c r="E280" s="26"/>
      <c r="F280" s="2"/>
    </row>
    <row r="281" spans="2:6">
      <c r="B281" s="2"/>
      <c r="E281" s="26"/>
      <c r="F281" s="2"/>
    </row>
    <row r="282" spans="2:6">
      <c r="B282" s="2"/>
      <c r="E282" s="26"/>
      <c r="F282" s="2"/>
    </row>
    <row r="283" spans="2:6">
      <c r="B283" s="2"/>
      <c r="E283" s="26"/>
      <c r="F283" s="2"/>
    </row>
    <row r="284" spans="2:6">
      <c r="B284" s="2"/>
      <c r="E284" s="26"/>
      <c r="F284" s="2"/>
    </row>
    <row r="285" spans="2:6">
      <c r="B285" s="2"/>
      <c r="E285" s="26"/>
      <c r="F285" s="2"/>
    </row>
    <row r="286" spans="2:6">
      <c r="B286" s="2"/>
      <c r="E286" s="26"/>
      <c r="F286" s="2"/>
    </row>
    <row r="287" spans="2:6">
      <c r="B287" s="2"/>
      <c r="E287" s="26"/>
      <c r="F287" s="2"/>
    </row>
    <row r="288" spans="2:6">
      <c r="B288" s="2"/>
      <c r="E288" s="26"/>
      <c r="F288" s="2"/>
    </row>
    <row r="289" spans="2:6">
      <c r="B289" s="2"/>
      <c r="E289" s="26"/>
      <c r="F289" s="2"/>
    </row>
    <row r="290" spans="2:6">
      <c r="B290" s="2"/>
      <c r="E290" s="26"/>
      <c r="F290" s="2"/>
    </row>
    <row r="291" spans="2:6">
      <c r="B291" s="2"/>
      <c r="E291" s="26"/>
      <c r="F291" s="2"/>
    </row>
    <row r="292" spans="2:6">
      <c r="B292" s="2"/>
      <c r="E292" s="26"/>
      <c r="F292" s="2"/>
    </row>
    <row r="293" spans="2:6">
      <c r="B293" s="2"/>
      <c r="E293" s="26"/>
      <c r="F293" s="2"/>
    </row>
    <row r="294" spans="2:6">
      <c r="B294" s="2"/>
      <c r="E294" s="26"/>
      <c r="F294" s="2"/>
    </row>
    <row r="295" spans="2:6">
      <c r="B295" s="2"/>
      <c r="E295" s="26"/>
      <c r="F295" s="2"/>
    </row>
    <row r="296" spans="2:6">
      <c r="B296" s="2"/>
      <c r="E296" s="26"/>
      <c r="F296" s="2"/>
    </row>
    <row r="297" spans="2:6">
      <c r="B297" s="2"/>
      <c r="E297" s="26"/>
      <c r="F297" s="2"/>
    </row>
    <row r="298" spans="2:6">
      <c r="B298" s="2"/>
      <c r="E298" s="26"/>
      <c r="F298" s="2"/>
    </row>
    <row r="299" spans="2:6">
      <c r="B299" s="2"/>
      <c r="E299" s="26"/>
      <c r="F299" s="2"/>
    </row>
    <row r="300" spans="2:6">
      <c r="B300" s="2"/>
      <c r="E300" s="26"/>
      <c r="F300" s="2"/>
    </row>
    <row r="301" spans="2:6">
      <c r="B301" s="2"/>
      <c r="E301" s="26"/>
      <c r="F301" s="2"/>
    </row>
    <row r="302" spans="2:6">
      <c r="B302" s="2"/>
      <c r="E302" s="26"/>
      <c r="F302" s="2"/>
    </row>
    <row r="303" spans="2:6">
      <c r="B303" s="2"/>
      <c r="E303" s="26"/>
      <c r="F303" s="2"/>
    </row>
    <row r="304" spans="2:6">
      <c r="B304" s="2"/>
      <c r="E304" s="26"/>
      <c r="F304" s="2"/>
    </row>
    <row r="305" spans="2:6">
      <c r="B305" s="2"/>
      <c r="E305" s="26"/>
      <c r="F305" s="2"/>
    </row>
    <row r="306" spans="2:6">
      <c r="B306" s="2"/>
      <c r="E306" s="26"/>
      <c r="F306" s="2"/>
    </row>
    <row r="307" spans="2:6">
      <c r="B307" s="2"/>
      <c r="E307" s="26"/>
      <c r="F307" s="2"/>
    </row>
    <row r="308" spans="2:6">
      <c r="B308" s="2"/>
      <c r="E308" s="26"/>
      <c r="F308" s="2"/>
    </row>
    <row r="309" spans="2:6">
      <c r="B309" s="2"/>
      <c r="E309" s="26"/>
      <c r="F309" s="2"/>
    </row>
    <row r="310" spans="2:6">
      <c r="B310" s="2"/>
      <c r="E310" s="26"/>
      <c r="F310" s="2"/>
    </row>
    <row r="311" spans="2:6">
      <c r="B311" s="2"/>
      <c r="E311" s="26"/>
      <c r="F311" s="2"/>
    </row>
    <row r="312" spans="2:6">
      <c r="B312" s="2"/>
      <c r="E312" s="26"/>
      <c r="F312" s="2"/>
    </row>
    <row r="313" spans="2:6">
      <c r="B313" s="2"/>
      <c r="E313" s="26"/>
      <c r="F313" s="2"/>
    </row>
    <row r="314" spans="2:6">
      <c r="B314" s="2"/>
      <c r="E314" s="26"/>
      <c r="F314" s="2"/>
    </row>
    <row r="315" spans="2:6">
      <c r="B315" s="2"/>
      <c r="E315" s="26"/>
      <c r="F315" s="2"/>
    </row>
    <row r="316" spans="2:6">
      <c r="B316" s="2"/>
      <c r="E316" s="26"/>
      <c r="F316" s="2"/>
    </row>
    <row r="317" spans="2:6">
      <c r="B317" s="2"/>
      <c r="E317" s="26"/>
      <c r="F317" s="2"/>
    </row>
    <row r="318" spans="2:6">
      <c r="B318" s="2"/>
      <c r="E318" s="26"/>
      <c r="F318" s="2"/>
    </row>
    <row r="319" spans="2:6">
      <c r="B319" s="2"/>
      <c r="E319" s="26"/>
      <c r="F319" s="2"/>
    </row>
    <row r="320" spans="2:6">
      <c r="B320" s="2"/>
      <c r="E320" s="26"/>
      <c r="F320" s="2"/>
    </row>
    <row r="321" spans="2:6">
      <c r="B321" s="2"/>
      <c r="E321" s="26"/>
      <c r="F321" s="2"/>
    </row>
    <row r="322" spans="2:6">
      <c r="B322" s="2"/>
      <c r="E322" s="26"/>
      <c r="F322" s="2"/>
    </row>
    <row r="323" spans="2:6">
      <c r="B323" s="2"/>
      <c r="E323" s="26"/>
      <c r="F323" s="2"/>
    </row>
    <row r="324" spans="2:6">
      <c r="B324" s="2"/>
      <c r="E324" s="26"/>
      <c r="F324" s="2"/>
    </row>
    <row r="325" spans="2:6">
      <c r="B325" s="2"/>
      <c r="E325" s="26"/>
      <c r="F325" s="2"/>
    </row>
    <row r="326" spans="2:6">
      <c r="B326" s="2"/>
      <c r="E326" s="26"/>
      <c r="F326" s="2"/>
    </row>
    <row r="327" spans="2:6">
      <c r="B327" s="2"/>
      <c r="E327" s="26"/>
      <c r="F327" s="2"/>
    </row>
    <row r="328" spans="2:6">
      <c r="B328" s="2"/>
      <c r="E328" s="26"/>
      <c r="F328" s="2"/>
    </row>
    <row r="329" spans="2:6">
      <c r="B329" s="2"/>
      <c r="E329" s="26"/>
      <c r="F329" s="2"/>
    </row>
    <row r="330" spans="2:6">
      <c r="B330" s="2"/>
      <c r="E330" s="26"/>
      <c r="F330" s="2"/>
    </row>
    <row r="331" spans="2:6">
      <c r="B331" s="2"/>
      <c r="E331" s="26"/>
      <c r="F331" s="2"/>
    </row>
    <row r="332" spans="2:6">
      <c r="B332" s="2"/>
      <c r="E332" s="26"/>
      <c r="F332" s="2"/>
    </row>
    <row r="333" spans="2:6">
      <c r="B333" s="2"/>
      <c r="E333" s="26"/>
      <c r="F333" s="2"/>
    </row>
    <row r="334" spans="2:6">
      <c r="B334" s="2"/>
      <c r="E334" s="26"/>
      <c r="F334" s="2"/>
    </row>
    <row r="335" spans="2:6">
      <c r="B335" s="2"/>
      <c r="E335" s="26"/>
      <c r="F335" s="2"/>
    </row>
    <row r="336" spans="2:6">
      <c r="B336" s="2"/>
      <c r="E336" s="26"/>
      <c r="F336" s="2"/>
    </row>
    <row r="337" spans="2:6">
      <c r="B337" s="2"/>
      <c r="E337" s="26"/>
      <c r="F337" s="2"/>
    </row>
    <row r="338" spans="2:6">
      <c r="B338" s="2"/>
      <c r="E338" s="26"/>
      <c r="F338" s="2"/>
    </row>
    <row r="339" spans="2:6">
      <c r="B339" s="2"/>
      <c r="E339" s="26"/>
      <c r="F339" s="2"/>
    </row>
    <row r="340" spans="2:6">
      <c r="B340" s="2"/>
      <c r="E340" s="26"/>
      <c r="F340" s="2"/>
    </row>
    <row r="341" spans="2:6">
      <c r="B341" s="2"/>
      <c r="E341" s="26"/>
      <c r="F341" s="2"/>
    </row>
    <row r="342" spans="2:6">
      <c r="B342" s="2"/>
      <c r="E342" s="26"/>
      <c r="F342" s="2"/>
    </row>
    <row r="343" spans="2:6">
      <c r="B343" s="2"/>
      <c r="E343" s="26"/>
      <c r="F343" s="2"/>
    </row>
    <row r="344" spans="2:6">
      <c r="B344" s="2"/>
      <c r="E344" s="26"/>
      <c r="F344" s="2"/>
    </row>
    <row r="345" spans="2:6">
      <c r="B345" s="2"/>
      <c r="E345" s="26"/>
      <c r="F345" s="2"/>
    </row>
    <row r="346" spans="2:6">
      <c r="B346" s="2"/>
      <c r="E346" s="26"/>
      <c r="F346" s="2"/>
    </row>
    <row r="347" spans="2:6">
      <c r="B347" s="2"/>
      <c r="E347" s="26"/>
      <c r="F347" s="2"/>
    </row>
    <row r="348" spans="2:6">
      <c r="B348" s="2"/>
      <c r="E348" s="26"/>
      <c r="F348" s="2"/>
    </row>
    <row r="349" spans="2:6">
      <c r="B349" s="2"/>
      <c r="E349" s="26"/>
      <c r="F349" s="2"/>
    </row>
    <row r="350" spans="2:6">
      <c r="B350" s="2"/>
      <c r="E350" s="26"/>
      <c r="F350" s="2"/>
    </row>
    <row r="351" spans="2:6">
      <c r="B351" s="2"/>
      <c r="E351" s="26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  <row r="785" spans="2:6">
      <c r="B785" s="2"/>
      <c r="F785" s="2"/>
    </row>
    <row r="786" spans="2:6">
      <c r="B786" s="2"/>
      <c r="F786" s="2"/>
    </row>
    <row r="787" spans="2:6">
      <c r="B787" s="2"/>
      <c r="F787" s="2"/>
    </row>
    <row r="788" spans="2:6">
      <c r="B788" s="2"/>
      <c r="F788" s="2"/>
    </row>
    <row r="789" spans="2:6">
      <c r="B789" s="2"/>
      <c r="F789" s="2"/>
    </row>
    <row r="790" spans="2:6">
      <c r="B790" s="2"/>
      <c r="F790" s="2"/>
    </row>
    <row r="791" spans="2:6">
      <c r="B791" s="2"/>
      <c r="F791" s="2"/>
    </row>
    <row r="792" spans="2:6">
      <c r="B792" s="2"/>
      <c r="F792" s="2"/>
    </row>
    <row r="793" spans="2:6">
      <c r="B793" s="2"/>
      <c r="F793" s="2"/>
    </row>
    <row r="794" spans="2:6">
      <c r="B794" s="2"/>
      <c r="F794" s="2"/>
    </row>
    <row r="795" spans="2:6">
      <c r="B795" s="2"/>
      <c r="F795" s="2"/>
    </row>
    <row r="796" spans="2:6">
      <c r="B796" s="2"/>
      <c r="F796" s="2"/>
    </row>
    <row r="797" spans="2:6">
      <c r="B797" s="2"/>
      <c r="F797" s="2"/>
    </row>
    <row r="798" spans="2:6">
      <c r="B798" s="2"/>
      <c r="F798" s="2"/>
    </row>
    <row r="799" spans="2:6">
      <c r="B799" s="2"/>
      <c r="F799" s="2"/>
    </row>
    <row r="800" spans="2:6">
      <c r="B800" s="2"/>
      <c r="F800" s="2"/>
    </row>
    <row r="801" spans="2:6">
      <c r="B801" s="2"/>
      <c r="F801" s="2"/>
    </row>
    <row r="802" spans="2:6">
      <c r="B802" s="2"/>
      <c r="F802" s="2"/>
    </row>
    <row r="803" spans="2:6">
      <c r="B803" s="2"/>
      <c r="F803" s="2"/>
    </row>
    <row r="804" spans="2:6">
      <c r="B804" s="2"/>
      <c r="F804" s="2"/>
    </row>
    <row r="805" spans="2:6">
      <c r="B805" s="2"/>
      <c r="F805" s="2"/>
    </row>
    <row r="806" spans="2:6">
      <c r="B806" s="2"/>
      <c r="F806" s="2"/>
    </row>
    <row r="807" spans="2:6">
      <c r="B807" s="2"/>
      <c r="F807" s="2"/>
    </row>
    <row r="808" spans="2:6">
      <c r="B808" s="2"/>
      <c r="F808" s="2"/>
    </row>
    <row r="809" spans="2:6">
      <c r="B809" s="2"/>
      <c r="F809" s="2"/>
    </row>
    <row r="810" spans="2:6">
      <c r="B810" s="2"/>
      <c r="F810" s="2"/>
    </row>
    <row r="811" spans="2:6">
      <c r="B811" s="2"/>
      <c r="F811" s="2"/>
    </row>
    <row r="812" spans="2:6">
      <c r="B812" s="2"/>
      <c r="F812" s="2"/>
    </row>
    <row r="813" spans="2:6">
      <c r="B813" s="2"/>
      <c r="F813" s="2"/>
    </row>
    <row r="814" spans="2:6">
      <c r="B814" s="2"/>
      <c r="F814" s="2"/>
    </row>
    <row r="815" spans="2:6">
      <c r="B815" s="2"/>
      <c r="F815" s="2"/>
    </row>
    <row r="816" spans="2:6">
      <c r="B816" s="2"/>
      <c r="F816" s="2"/>
    </row>
    <row r="817" spans="2:6">
      <c r="B817" s="2"/>
      <c r="F817" s="2"/>
    </row>
    <row r="818" spans="2:6">
      <c r="B818" s="2"/>
      <c r="F818" s="2"/>
    </row>
    <row r="819" spans="2:6">
      <c r="B819" s="2"/>
      <c r="F819" s="2"/>
    </row>
    <row r="820" spans="2:6">
      <c r="B820" s="2"/>
      <c r="F820" s="2"/>
    </row>
    <row r="821" spans="2:6">
      <c r="B821" s="2"/>
      <c r="F821" s="2"/>
    </row>
    <row r="822" spans="2:6">
      <c r="B822" s="2"/>
      <c r="F822" s="2"/>
    </row>
    <row r="823" spans="2:6">
      <c r="B823" s="2"/>
      <c r="F823" s="2"/>
    </row>
    <row r="824" spans="2:6">
      <c r="B824" s="2"/>
      <c r="F824" s="2"/>
    </row>
    <row r="825" spans="2:6">
      <c r="B825" s="2"/>
      <c r="F825" s="2"/>
    </row>
    <row r="826" spans="2:6">
      <c r="B826" s="2"/>
      <c r="F826" s="2"/>
    </row>
    <row r="827" spans="2:6">
      <c r="B827" s="2"/>
      <c r="F827" s="2"/>
    </row>
    <row r="828" spans="2:6">
      <c r="B828" s="2"/>
      <c r="F828" s="2"/>
    </row>
    <row r="829" spans="2:6">
      <c r="B829" s="2"/>
      <c r="F829" s="2"/>
    </row>
    <row r="830" spans="2:6">
      <c r="B830" s="2"/>
      <c r="F830" s="2"/>
    </row>
    <row r="831" spans="2:6">
      <c r="B831" s="2"/>
      <c r="F831" s="2"/>
    </row>
    <row r="832" spans="2:6">
      <c r="B832" s="2"/>
      <c r="F832" s="2"/>
    </row>
    <row r="833" spans="2:6">
      <c r="B833" s="2"/>
      <c r="F833" s="2"/>
    </row>
    <row r="834" spans="2:6">
      <c r="B834" s="2"/>
      <c r="F834" s="2"/>
    </row>
    <row r="835" spans="2:6">
      <c r="B835" s="2"/>
      <c r="F835" s="2"/>
    </row>
    <row r="836" spans="2:6">
      <c r="B836" s="2"/>
      <c r="F836" s="2"/>
    </row>
    <row r="837" spans="2:6">
      <c r="B837" s="2"/>
      <c r="F837" s="2"/>
    </row>
    <row r="838" spans="2:6">
      <c r="B838" s="2"/>
      <c r="F838" s="2"/>
    </row>
    <row r="839" spans="2:6">
      <c r="B839" s="2"/>
      <c r="F839" s="2"/>
    </row>
    <row r="840" spans="2:6">
      <c r="B840" s="2"/>
      <c r="F840" s="2"/>
    </row>
    <row r="841" spans="2:6">
      <c r="B841" s="2"/>
      <c r="F841" s="2"/>
    </row>
    <row r="842" spans="2:6">
      <c r="B842" s="2"/>
      <c r="F842" s="2"/>
    </row>
    <row r="843" spans="2:6">
      <c r="B843" s="2"/>
      <c r="F843" s="2"/>
    </row>
    <row r="844" spans="2:6">
      <c r="B844" s="2"/>
      <c r="F844" s="2"/>
    </row>
    <row r="845" spans="2:6">
      <c r="B845" s="2"/>
      <c r="F845" s="2"/>
    </row>
    <row r="846" spans="2:6">
      <c r="B846" s="2"/>
      <c r="F846" s="2"/>
    </row>
    <row r="847" spans="2:6">
      <c r="B847" s="2"/>
      <c r="F847" s="2"/>
    </row>
    <row r="848" spans="2:6">
      <c r="B848" s="2"/>
      <c r="F848" s="2"/>
    </row>
    <row r="849" spans="2:6">
      <c r="B849" s="2"/>
      <c r="F849" s="2"/>
    </row>
    <row r="850" spans="2:6">
      <c r="B850" s="2"/>
      <c r="F850" s="2"/>
    </row>
    <row r="851" spans="2:6">
      <c r="B851" s="2"/>
      <c r="F851" s="2"/>
    </row>
    <row r="852" spans="2:6">
      <c r="B852" s="2"/>
      <c r="F852" s="2"/>
    </row>
    <row r="853" spans="2:6">
      <c r="B853" s="2"/>
      <c r="F853" s="2"/>
    </row>
    <row r="854" spans="2:6">
      <c r="B854" s="2"/>
      <c r="F854" s="2"/>
    </row>
    <row r="855" spans="2:6">
      <c r="B855" s="2"/>
      <c r="F855" s="2"/>
    </row>
    <row r="856" spans="2:6">
      <c r="B856" s="2"/>
      <c r="F856" s="2"/>
    </row>
    <row r="857" spans="2:6">
      <c r="B857" s="2"/>
      <c r="F857" s="2"/>
    </row>
    <row r="858" spans="2:6">
      <c r="B858" s="2"/>
      <c r="F858" s="2"/>
    </row>
    <row r="859" spans="2:6">
      <c r="B859" s="2"/>
      <c r="F859" s="2"/>
    </row>
    <row r="860" spans="2:6">
      <c r="B860" s="2"/>
      <c r="F860" s="2"/>
    </row>
    <row r="861" spans="2:6">
      <c r="B861" s="2"/>
      <c r="F861" s="2"/>
    </row>
    <row r="862" spans="2:6">
      <c r="B862" s="2"/>
      <c r="F862" s="2"/>
    </row>
    <row r="863" spans="2:6">
      <c r="B863" s="2"/>
      <c r="F863" s="2"/>
    </row>
    <row r="864" spans="2:6">
      <c r="B864" s="2"/>
      <c r="F864" s="2"/>
    </row>
    <row r="865" spans="2:6">
      <c r="B865" s="2"/>
      <c r="F865" s="2"/>
    </row>
    <row r="866" spans="2:6">
      <c r="B866" s="2"/>
      <c r="F866" s="2"/>
    </row>
    <row r="867" spans="2:6">
      <c r="B867" s="2"/>
      <c r="F867" s="2"/>
    </row>
    <row r="868" spans="2:6">
      <c r="B868" s="2"/>
      <c r="F868" s="2"/>
    </row>
    <row r="869" spans="2:6">
      <c r="B869" s="2"/>
      <c r="F869" s="2"/>
    </row>
    <row r="870" spans="2:6">
      <c r="B870" s="2"/>
      <c r="F870" s="2"/>
    </row>
    <row r="871" spans="2:6">
      <c r="B871" s="2"/>
      <c r="F871" s="2"/>
    </row>
    <row r="872" spans="2:6">
      <c r="B872" s="2"/>
      <c r="F872" s="2"/>
    </row>
    <row r="873" spans="2:6">
      <c r="B873" s="2"/>
      <c r="F873" s="2"/>
    </row>
    <row r="874" spans="2:6">
      <c r="B874" s="2"/>
      <c r="F874" s="2"/>
    </row>
    <row r="875" spans="2:6">
      <c r="B875" s="2"/>
      <c r="F875" s="2"/>
    </row>
    <row r="876" spans="2:6">
      <c r="B876" s="2"/>
      <c r="F876" s="2"/>
    </row>
    <row r="877" spans="2:6">
      <c r="B877" s="2"/>
      <c r="F877" s="2"/>
    </row>
    <row r="878" spans="2:6">
      <c r="B878" s="2"/>
      <c r="F878" s="2"/>
    </row>
    <row r="879" spans="2:6">
      <c r="B879" s="2"/>
      <c r="F879" s="2"/>
    </row>
    <row r="880" spans="2:6">
      <c r="B880" s="2"/>
      <c r="F880" s="2"/>
    </row>
    <row r="881" spans="2:6">
      <c r="B881" s="2"/>
      <c r="F881" s="2"/>
    </row>
    <row r="882" spans="2:6">
      <c r="B882" s="2"/>
      <c r="F882" s="2"/>
    </row>
    <row r="883" spans="2:6">
      <c r="B883" s="2"/>
      <c r="F883" s="2"/>
    </row>
    <row r="884" spans="2:6">
      <c r="B884" s="2"/>
      <c r="F884" s="2"/>
    </row>
    <row r="885" spans="2:6">
      <c r="B885" s="2"/>
      <c r="F885" s="2"/>
    </row>
    <row r="886" spans="2:6">
      <c r="B886" s="2"/>
      <c r="F886" s="2"/>
    </row>
    <row r="887" spans="2:6">
      <c r="B887" s="2"/>
      <c r="F887" s="2"/>
    </row>
    <row r="888" spans="2:6">
      <c r="B888" s="2"/>
      <c r="F888" s="2"/>
    </row>
    <row r="889" spans="2:6">
      <c r="B889" s="2"/>
      <c r="F889" s="2"/>
    </row>
    <row r="890" spans="2:6">
      <c r="B890" s="2"/>
      <c r="F890" s="2"/>
    </row>
    <row r="891" spans="2:6">
      <c r="B891" s="2"/>
      <c r="F891" s="2"/>
    </row>
    <row r="892" spans="2:6">
      <c r="B892" s="2"/>
      <c r="F892" s="2"/>
    </row>
    <row r="893" spans="2:6">
      <c r="B893" s="2"/>
      <c r="F893" s="2"/>
    </row>
    <row r="894" spans="2:6">
      <c r="B894" s="2"/>
      <c r="F894" s="2"/>
    </row>
    <row r="895" spans="2:6">
      <c r="B895" s="2"/>
      <c r="F895" s="2"/>
    </row>
    <row r="896" spans="2:6">
      <c r="B896" s="2"/>
      <c r="F896" s="2"/>
    </row>
    <row r="897" spans="2:6">
      <c r="B897" s="2"/>
      <c r="F897" s="2"/>
    </row>
    <row r="898" spans="2:6">
      <c r="B898" s="2"/>
      <c r="F898" s="2"/>
    </row>
    <row r="899" spans="2:6">
      <c r="B899" s="2"/>
      <c r="F899" s="2"/>
    </row>
    <row r="900" spans="2:6">
      <c r="B900" s="2"/>
      <c r="F900" s="2"/>
    </row>
    <row r="901" spans="2:6">
      <c r="B901" s="2"/>
      <c r="F901" s="2"/>
    </row>
    <row r="902" spans="2:6">
      <c r="B902" s="2"/>
      <c r="F902" s="2"/>
    </row>
    <row r="903" spans="2:6">
      <c r="B903" s="2"/>
      <c r="F903" s="2"/>
    </row>
    <row r="904" spans="2:6">
      <c r="B904" s="2"/>
      <c r="F904" s="2"/>
    </row>
    <row r="905" spans="2:6">
      <c r="B905" s="2"/>
      <c r="F905" s="2"/>
    </row>
    <row r="906" spans="2:6">
      <c r="B906" s="2"/>
      <c r="F906" s="2"/>
    </row>
    <row r="907" spans="2:6">
      <c r="B907" s="2"/>
      <c r="F907" s="2"/>
    </row>
    <row r="908" spans="2:6">
      <c r="B908" s="2"/>
      <c r="F908" s="2"/>
    </row>
    <row r="909" spans="2:6">
      <c r="B909" s="2"/>
      <c r="F909" s="2"/>
    </row>
    <row r="910" spans="2:6">
      <c r="B910" s="2"/>
      <c r="F910" s="2"/>
    </row>
    <row r="911" spans="2:6">
      <c r="B911" s="2"/>
      <c r="F911" s="2"/>
    </row>
    <row r="912" spans="2:6">
      <c r="B912" s="2"/>
      <c r="F912" s="2"/>
    </row>
    <row r="913" spans="2:6">
      <c r="B913" s="2"/>
      <c r="F913" s="2"/>
    </row>
    <row r="914" spans="2:6">
      <c r="B914" s="2"/>
      <c r="F914" s="2"/>
    </row>
    <row r="915" spans="2:6">
      <c r="B915" s="2"/>
      <c r="F915" s="2"/>
    </row>
    <row r="916" spans="2:6">
      <c r="B916" s="2"/>
      <c r="F916" s="2"/>
    </row>
    <row r="917" spans="2:6">
      <c r="B917" s="2"/>
      <c r="F917" s="2"/>
    </row>
    <row r="918" spans="2:6">
      <c r="B918" s="2"/>
      <c r="F918" s="2"/>
    </row>
    <row r="919" spans="2:6">
      <c r="B919" s="2"/>
      <c r="F919" s="2"/>
    </row>
    <row r="920" spans="2:6">
      <c r="B920" s="2"/>
      <c r="F920" s="2"/>
    </row>
    <row r="921" spans="2:6">
      <c r="B921" s="2"/>
      <c r="F921" s="2"/>
    </row>
    <row r="922" spans="2:6">
      <c r="B922" s="2"/>
      <c r="F922" s="2"/>
    </row>
    <row r="923" spans="2:6">
      <c r="B923" s="2"/>
      <c r="F923" s="2"/>
    </row>
    <row r="924" spans="2:6">
      <c r="B924" s="2"/>
      <c r="F924" s="2"/>
    </row>
    <row r="925" spans="2:6">
      <c r="B925" s="2"/>
      <c r="F925" s="2"/>
    </row>
    <row r="926" spans="2:6">
      <c r="B926" s="2"/>
      <c r="F926" s="2"/>
    </row>
    <row r="927" spans="2:6">
      <c r="B927" s="2"/>
      <c r="F927" s="2"/>
    </row>
    <row r="928" spans="2:6">
      <c r="B928" s="2"/>
      <c r="F928" s="2"/>
    </row>
    <row r="929" spans="2:6">
      <c r="B929" s="2"/>
      <c r="F929" s="2"/>
    </row>
    <row r="930" spans="2:6">
      <c r="B930" s="2"/>
      <c r="F930" s="2"/>
    </row>
    <row r="931" spans="2:6">
      <c r="B931" s="2"/>
      <c r="F931" s="2"/>
    </row>
    <row r="932" spans="2:6">
      <c r="B932" s="2"/>
      <c r="F932" s="2"/>
    </row>
    <row r="933" spans="2:6">
      <c r="B933" s="2"/>
      <c r="F933" s="2"/>
    </row>
    <row r="934" spans="2:6">
      <c r="B934" s="2"/>
      <c r="F934" s="2"/>
    </row>
    <row r="935" spans="2:6">
      <c r="B935" s="2"/>
      <c r="F935" s="2"/>
    </row>
    <row r="936" spans="2:6">
      <c r="B936" s="2"/>
      <c r="F936" s="2"/>
    </row>
    <row r="937" spans="2:6">
      <c r="B937" s="2"/>
      <c r="F937" s="2"/>
    </row>
    <row r="938" spans="2:6">
      <c r="B938" s="2"/>
      <c r="F938" s="2"/>
    </row>
    <row r="939" spans="2:6">
      <c r="B939" s="2"/>
      <c r="F939" s="2"/>
    </row>
    <row r="940" spans="2:6">
      <c r="B940" s="2"/>
      <c r="F940" s="2"/>
    </row>
    <row r="941" spans="2:6">
      <c r="B941" s="2"/>
      <c r="F941" s="2"/>
    </row>
    <row r="942" spans="2:6">
      <c r="B942" s="2"/>
      <c r="F942" s="2"/>
    </row>
    <row r="943" spans="2:6">
      <c r="B943" s="2"/>
      <c r="F943" s="2"/>
    </row>
    <row r="944" spans="2:6">
      <c r="B944" s="2"/>
      <c r="F944" s="2"/>
    </row>
    <row r="945" spans="2:6">
      <c r="B945" s="2"/>
      <c r="F945" s="2"/>
    </row>
    <row r="946" spans="2:6">
      <c r="B946" s="2"/>
      <c r="F946" s="2"/>
    </row>
    <row r="947" spans="2:6">
      <c r="B947" s="2"/>
      <c r="F947" s="2"/>
    </row>
    <row r="948" spans="2:6">
      <c r="B948" s="2"/>
      <c r="F948" s="2"/>
    </row>
    <row r="949" spans="2:6">
      <c r="B949" s="2"/>
      <c r="F949" s="2"/>
    </row>
    <row r="950" spans="2:6">
      <c r="B950" s="2"/>
      <c r="F950" s="2"/>
    </row>
    <row r="951" spans="2:6">
      <c r="B951" s="2"/>
      <c r="F951" s="2"/>
    </row>
    <row r="952" spans="2:6">
      <c r="B952" s="2"/>
      <c r="F952" s="2"/>
    </row>
    <row r="953" spans="2:6">
      <c r="B953" s="2"/>
      <c r="F953" s="2"/>
    </row>
    <row r="954" spans="2:6">
      <c r="B954" s="2"/>
      <c r="F954" s="2"/>
    </row>
    <row r="955" spans="2:6">
      <c r="B955" s="2"/>
      <c r="F955" s="2"/>
    </row>
    <row r="956" spans="2:6">
      <c r="B956" s="2"/>
      <c r="F956" s="2"/>
    </row>
    <row r="957" spans="2:6">
      <c r="B957" s="2"/>
      <c r="F957" s="2"/>
    </row>
    <row r="958" spans="2:6">
      <c r="B958" s="2"/>
      <c r="F958" s="2"/>
    </row>
    <row r="959" spans="2:6">
      <c r="B959" s="2"/>
      <c r="F959" s="2"/>
    </row>
    <row r="960" spans="2:6">
      <c r="B960" s="2"/>
      <c r="F960" s="2"/>
    </row>
    <row r="961" spans="2:6">
      <c r="B961" s="2"/>
      <c r="F961" s="2"/>
    </row>
    <row r="962" spans="2:6">
      <c r="B962" s="2"/>
      <c r="F962" s="2"/>
    </row>
    <row r="963" spans="2:6">
      <c r="B963" s="2"/>
      <c r="F963" s="2"/>
    </row>
    <row r="964" spans="2:6">
      <c r="B964" s="2"/>
      <c r="F964" s="2"/>
    </row>
    <row r="965" spans="2:6">
      <c r="B965" s="2"/>
      <c r="F965" s="2"/>
    </row>
    <row r="966" spans="2:6">
      <c r="B966" s="2"/>
      <c r="F966" s="2"/>
    </row>
    <row r="967" spans="2:6">
      <c r="B967" s="2"/>
      <c r="F967" s="2"/>
    </row>
    <row r="968" spans="2:6">
      <c r="B968" s="2"/>
      <c r="F968" s="2"/>
    </row>
    <row r="969" spans="2:6">
      <c r="B969" s="2"/>
      <c r="F969" s="2"/>
    </row>
    <row r="970" spans="2:6">
      <c r="B970" s="2"/>
      <c r="F970" s="2"/>
    </row>
    <row r="971" spans="2:6">
      <c r="B971" s="2"/>
      <c r="F971" s="2"/>
    </row>
    <row r="972" spans="2:6">
      <c r="B972" s="2"/>
      <c r="F972" s="2"/>
    </row>
    <row r="973" spans="2:6">
      <c r="B973" s="2"/>
      <c r="F973" s="2"/>
    </row>
    <row r="974" spans="2:6">
      <c r="B974" s="2"/>
      <c r="F974" s="2"/>
    </row>
    <row r="975" spans="2:6">
      <c r="B975" s="2"/>
      <c r="F975" s="2"/>
    </row>
    <row r="976" spans="2:6">
      <c r="B976" s="2"/>
      <c r="F976" s="2"/>
    </row>
    <row r="977" spans="2:6">
      <c r="B977" s="2"/>
      <c r="F977" s="2"/>
    </row>
    <row r="978" spans="2:6">
      <c r="B978" s="2"/>
      <c r="F978" s="2"/>
    </row>
    <row r="979" spans="2:6">
      <c r="B979" s="2"/>
      <c r="F979" s="2"/>
    </row>
    <row r="980" spans="2:6">
      <c r="B980" s="2"/>
      <c r="F980" s="2"/>
    </row>
    <row r="981" spans="2:6">
      <c r="B981" s="2"/>
      <c r="F981" s="2"/>
    </row>
    <row r="982" spans="2:6">
      <c r="B982" s="2"/>
      <c r="F982" s="2"/>
    </row>
    <row r="983" spans="2:6">
      <c r="B983" s="2"/>
      <c r="F983" s="2"/>
    </row>
    <row r="984" spans="2:6">
      <c r="B984" s="2"/>
      <c r="F984" s="2"/>
    </row>
    <row r="985" spans="2:6">
      <c r="B985" s="2"/>
      <c r="F985" s="2"/>
    </row>
    <row r="986" spans="2:6">
      <c r="B986" s="2"/>
      <c r="F986" s="2"/>
    </row>
    <row r="987" spans="2:6">
      <c r="B987" s="2"/>
      <c r="F987" s="2"/>
    </row>
    <row r="988" spans="2:6">
      <c r="B988" s="2"/>
      <c r="F988" s="2"/>
    </row>
    <row r="989" spans="2:6">
      <c r="B989" s="2"/>
      <c r="F989" s="2"/>
    </row>
    <row r="990" spans="2:6">
      <c r="B990" s="2"/>
      <c r="F990" s="2"/>
    </row>
    <row r="991" spans="2:6">
      <c r="B991" s="2"/>
      <c r="F991" s="2"/>
    </row>
    <row r="992" spans="2:6">
      <c r="B992" s="2"/>
      <c r="F992" s="2"/>
    </row>
    <row r="993" spans="2:6">
      <c r="B993" s="2"/>
      <c r="F993" s="2"/>
    </row>
    <row r="994" spans="2:6">
      <c r="B994" s="2"/>
      <c r="F994" s="2"/>
    </row>
    <row r="995" spans="2:6">
      <c r="B995" s="2"/>
      <c r="F995" s="2"/>
    </row>
    <row r="996" spans="2:6">
      <c r="B996" s="2"/>
      <c r="F996" s="2"/>
    </row>
    <row r="997" spans="2:6">
      <c r="B997" s="2"/>
      <c r="F997" s="2"/>
    </row>
    <row r="998" spans="2:6">
      <c r="B998" s="2"/>
      <c r="F998" s="2"/>
    </row>
    <row r="999" spans="2:6">
      <c r="B999" s="2"/>
      <c r="F999" s="2"/>
    </row>
    <row r="1000" spans="2:6">
      <c r="B1000" s="2"/>
      <c r="F1000" s="2"/>
    </row>
    <row r="1001" spans="2:6">
      <c r="B1001" s="2"/>
      <c r="F1001" s="2"/>
    </row>
    <row r="1002" spans="2:6">
      <c r="B1002" s="2"/>
      <c r="F1002" s="2"/>
    </row>
    <row r="1003" spans="2:6">
      <c r="B1003" s="2"/>
      <c r="F1003" s="2"/>
    </row>
    <row r="1004" spans="2:6">
      <c r="B1004" s="2"/>
      <c r="F1004" s="2"/>
    </row>
    <row r="1005" spans="2:6">
      <c r="B1005" s="2"/>
      <c r="F1005" s="2"/>
    </row>
    <row r="1006" spans="2:6">
      <c r="B1006" s="2"/>
      <c r="F1006" s="2"/>
    </row>
    <row r="1007" spans="2:6">
      <c r="B1007" s="2"/>
      <c r="F1007" s="2"/>
    </row>
    <row r="1008" spans="2:6">
      <c r="B1008" s="2"/>
      <c r="F1008" s="2"/>
    </row>
    <row r="1009" spans="2:6">
      <c r="B1009" s="2"/>
      <c r="F1009" s="2"/>
    </row>
    <row r="1010" spans="2:6">
      <c r="B1010" s="2"/>
      <c r="F1010" s="2"/>
    </row>
    <row r="1011" spans="2:6">
      <c r="B1011" s="2"/>
      <c r="F1011" s="2"/>
    </row>
    <row r="1012" spans="2:6">
      <c r="B1012" s="2"/>
      <c r="F1012" s="2"/>
    </row>
    <row r="1013" spans="2:6">
      <c r="B1013" s="2"/>
      <c r="F1013" s="2"/>
    </row>
    <row r="1014" spans="2:6">
      <c r="B1014" s="2"/>
      <c r="F1014" s="2"/>
    </row>
    <row r="1015" spans="2:6">
      <c r="B1015" s="2"/>
      <c r="F1015" s="2"/>
    </row>
    <row r="1016" spans="2:6">
      <c r="B1016" s="2"/>
      <c r="F1016" s="2"/>
    </row>
    <row r="1017" spans="2:6">
      <c r="B1017" s="2"/>
      <c r="F1017" s="2"/>
    </row>
    <row r="1018" spans="2:6">
      <c r="B1018" s="2"/>
      <c r="F1018" s="2"/>
    </row>
    <row r="1019" spans="2:6">
      <c r="B1019" s="2"/>
      <c r="F1019" s="2"/>
    </row>
    <row r="1020" spans="2:6">
      <c r="B1020" s="2"/>
      <c r="F1020" s="2"/>
    </row>
    <row r="1021" spans="2:6">
      <c r="B1021" s="2"/>
      <c r="F1021" s="2"/>
    </row>
    <row r="1022" spans="2:6">
      <c r="B1022" s="2"/>
      <c r="F1022" s="2"/>
    </row>
    <row r="1023" spans="2:6">
      <c r="B1023" s="2"/>
      <c r="F1023" s="2"/>
    </row>
    <row r="1024" spans="2:6">
      <c r="B1024" s="2"/>
      <c r="F1024" s="2"/>
    </row>
    <row r="1025" spans="2:6">
      <c r="B1025" s="2"/>
      <c r="F1025" s="2"/>
    </row>
    <row r="1026" spans="2:6">
      <c r="B1026" s="2"/>
      <c r="F1026" s="2"/>
    </row>
    <row r="1027" spans="2:6">
      <c r="B1027" s="2"/>
      <c r="F1027" s="2"/>
    </row>
    <row r="1028" spans="2:6">
      <c r="B1028" s="2"/>
      <c r="F1028" s="2"/>
    </row>
    <row r="1029" spans="2:6">
      <c r="B1029" s="2"/>
      <c r="F1029" s="2"/>
    </row>
    <row r="1030" spans="2:6">
      <c r="B1030" s="2"/>
      <c r="F1030" s="2"/>
    </row>
    <row r="1031" spans="2:6">
      <c r="B1031" s="2"/>
      <c r="F1031" s="2"/>
    </row>
    <row r="1032" spans="2:6">
      <c r="B1032" s="2"/>
      <c r="F1032" s="2"/>
    </row>
    <row r="1033" spans="2:6">
      <c r="B1033" s="2"/>
      <c r="F1033" s="2"/>
    </row>
    <row r="1034" spans="2:6">
      <c r="B1034" s="2"/>
      <c r="F1034" s="2"/>
    </row>
    <row r="1035" spans="2:6">
      <c r="B1035" s="2"/>
      <c r="F1035" s="2"/>
    </row>
    <row r="1036" spans="2:6">
      <c r="B1036" s="2"/>
      <c r="F1036" s="2"/>
    </row>
    <row r="1037" spans="2:6">
      <c r="B1037" s="2"/>
      <c r="F1037" s="2"/>
    </row>
    <row r="1038" spans="2:6">
      <c r="B1038" s="2"/>
      <c r="F1038" s="2"/>
    </row>
    <row r="1039" spans="2:6">
      <c r="B1039" s="2"/>
      <c r="F1039" s="2"/>
    </row>
    <row r="1040" spans="2:6">
      <c r="B1040" s="2"/>
      <c r="F1040" s="2"/>
    </row>
    <row r="1041" spans="2:6">
      <c r="B1041" s="2"/>
      <c r="F1041" s="2"/>
    </row>
    <row r="1042" spans="2:6">
      <c r="B1042" s="2"/>
      <c r="F1042" s="2"/>
    </row>
    <row r="1043" spans="2:6">
      <c r="B1043" s="2"/>
      <c r="F1043" s="2"/>
    </row>
    <row r="1044" spans="2:6">
      <c r="B1044" s="2"/>
      <c r="F1044" s="2"/>
    </row>
    <row r="1045" spans="2:6">
      <c r="B1045" s="2"/>
      <c r="F1045" s="2"/>
    </row>
    <row r="1046" spans="2:6">
      <c r="B1046" s="2"/>
      <c r="F1046" s="2"/>
    </row>
    <row r="1047" spans="2:6">
      <c r="B1047" s="2"/>
      <c r="F1047" s="2"/>
    </row>
    <row r="1048" spans="2:6">
      <c r="B1048" s="2"/>
      <c r="F1048" s="2"/>
    </row>
    <row r="1049" spans="2:6">
      <c r="B1049" s="2"/>
      <c r="F1049" s="2"/>
    </row>
    <row r="1050" spans="2:6">
      <c r="B1050" s="2"/>
      <c r="F1050" s="2"/>
    </row>
    <row r="1051" spans="2:6">
      <c r="B1051" s="2"/>
      <c r="F1051" s="2"/>
    </row>
    <row r="1052" spans="2:6">
      <c r="B1052" s="2"/>
      <c r="F1052" s="2"/>
    </row>
    <row r="1053" spans="2:6">
      <c r="B1053" s="2"/>
      <c r="F1053" s="2"/>
    </row>
    <row r="1054" spans="2:6">
      <c r="B1054" s="2"/>
      <c r="F1054" s="2"/>
    </row>
    <row r="1055" spans="2:6">
      <c r="B1055" s="2"/>
      <c r="F1055" s="2"/>
    </row>
    <row r="1056" spans="2:6">
      <c r="B1056" s="2"/>
      <c r="F1056" s="2"/>
    </row>
    <row r="1057" spans="2:6">
      <c r="B1057" s="2"/>
      <c r="F1057" s="2"/>
    </row>
    <row r="1058" spans="2:6">
      <c r="B1058" s="2"/>
      <c r="F1058" s="2"/>
    </row>
    <row r="1059" spans="2:6">
      <c r="B1059" s="2"/>
      <c r="F1059" s="2"/>
    </row>
    <row r="1060" spans="2:6">
      <c r="B1060" s="2"/>
      <c r="F1060" s="2"/>
    </row>
    <row r="1061" spans="2:6">
      <c r="B1061" s="2"/>
      <c r="F1061" s="2"/>
    </row>
    <row r="1062" spans="2:6">
      <c r="B1062" s="2"/>
      <c r="F1062" s="2"/>
    </row>
    <row r="1063" spans="2:6">
      <c r="B1063" s="2"/>
      <c r="F1063" s="2"/>
    </row>
    <row r="1064" spans="2:6">
      <c r="B1064" s="2"/>
      <c r="F1064" s="2"/>
    </row>
    <row r="1065" spans="2:6">
      <c r="B1065" s="2"/>
      <c r="F1065" s="2"/>
    </row>
    <row r="1066" spans="2:6">
      <c r="B1066" s="2"/>
      <c r="F1066" s="2"/>
    </row>
    <row r="1067" spans="2:6">
      <c r="B1067" s="2"/>
      <c r="F1067" s="2"/>
    </row>
    <row r="1068" spans="2:6">
      <c r="B1068" s="2"/>
      <c r="F1068" s="2"/>
    </row>
    <row r="1069" spans="2:6">
      <c r="B1069" s="2"/>
      <c r="F1069" s="2"/>
    </row>
    <row r="1070" spans="2:6">
      <c r="B1070" s="2"/>
      <c r="F1070" s="2"/>
    </row>
    <row r="1071" spans="2:6">
      <c r="B1071" s="2"/>
      <c r="F1071" s="2"/>
    </row>
    <row r="1072" spans="2:6">
      <c r="B1072" s="2"/>
      <c r="F1072" s="2"/>
    </row>
    <row r="1073" spans="2:6">
      <c r="B1073" s="2"/>
      <c r="F1073" s="2"/>
    </row>
    <row r="1074" spans="2:6">
      <c r="B1074" s="2"/>
      <c r="F1074" s="2"/>
    </row>
    <row r="1075" spans="2:6">
      <c r="B1075" s="2"/>
      <c r="F1075" s="2"/>
    </row>
    <row r="1076" spans="2:6">
      <c r="B1076" s="2"/>
      <c r="F1076" s="2"/>
    </row>
    <row r="1077" spans="2:6">
      <c r="B1077" s="2"/>
      <c r="F1077" s="2"/>
    </row>
    <row r="1078" spans="2:6">
      <c r="B1078" s="2"/>
      <c r="F1078" s="2"/>
    </row>
    <row r="1079" spans="2:6">
      <c r="B1079" s="2"/>
      <c r="F1079" s="2"/>
    </row>
    <row r="1080" spans="2:6">
      <c r="B1080" s="2"/>
      <c r="F1080" s="2"/>
    </row>
    <row r="1081" spans="2:6">
      <c r="B1081" s="2"/>
      <c r="F1081" s="2"/>
    </row>
    <row r="1082" spans="2:6">
      <c r="B1082" s="2"/>
      <c r="F1082" s="2"/>
    </row>
    <row r="1083" spans="2:6">
      <c r="B1083" s="2"/>
      <c r="F1083" s="2"/>
    </row>
    <row r="1084" spans="2:6">
      <c r="B1084" s="2"/>
      <c r="F1084" s="2"/>
    </row>
    <row r="1085" spans="2:6">
      <c r="B1085" s="2"/>
      <c r="F1085" s="2"/>
    </row>
    <row r="1086" spans="2:6">
      <c r="B1086" s="2"/>
      <c r="F1086" s="2"/>
    </row>
    <row r="1087" spans="2:6">
      <c r="B1087" s="2"/>
      <c r="F1087" s="2"/>
    </row>
    <row r="1088" spans="2:6">
      <c r="B1088" s="2"/>
      <c r="F1088" s="2"/>
    </row>
    <row r="1089" spans="2:6">
      <c r="B1089" s="2"/>
      <c r="F1089" s="2"/>
    </row>
    <row r="1090" spans="2:6">
      <c r="B1090" s="2"/>
      <c r="F1090" s="2"/>
    </row>
    <row r="1091" spans="2:6">
      <c r="B1091" s="2"/>
      <c r="F1091" s="2"/>
    </row>
    <row r="1092" spans="2:6">
      <c r="B1092" s="2"/>
      <c r="F1092" s="2"/>
    </row>
    <row r="1093" spans="2:6">
      <c r="B1093" s="2"/>
      <c r="F1093" s="2"/>
    </row>
    <row r="1094" spans="2:6">
      <c r="B1094" s="2"/>
      <c r="F1094" s="2"/>
    </row>
    <row r="1095" spans="2:6">
      <c r="B1095" s="2"/>
      <c r="F1095" s="2"/>
    </row>
    <row r="1096" spans="2:6">
      <c r="B1096" s="2"/>
      <c r="F1096" s="2"/>
    </row>
    <row r="1097" spans="2:6">
      <c r="B1097" s="2"/>
      <c r="F1097" s="2"/>
    </row>
    <row r="1098" spans="2:6">
      <c r="B1098" s="2"/>
      <c r="F1098" s="2"/>
    </row>
    <row r="1099" spans="2:6">
      <c r="B1099" s="2"/>
      <c r="F1099" s="2"/>
    </row>
    <row r="1100" spans="2:6">
      <c r="B1100" s="2"/>
      <c r="F1100" s="2"/>
    </row>
    <row r="1101" spans="2:6">
      <c r="B1101" s="2"/>
      <c r="F1101" s="2"/>
    </row>
    <row r="1102" spans="2:6">
      <c r="B1102" s="2"/>
      <c r="F1102" s="2"/>
    </row>
    <row r="1103" spans="2:6">
      <c r="B1103" s="2"/>
      <c r="F1103" s="2"/>
    </row>
    <row r="1104" spans="2:6">
      <c r="B1104" s="2"/>
      <c r="F1104" s="2"/>
    </row>
    <row r="1105" spans="2:6">
      <c r="B1105" s="2"/>
      <c r="F1105" s="2"/>
    </row>
    <row r="1106" spans="2:6">
      <c r="B1106" s="2"/>
      <c r="F1106" s="2"/>
    </row>
    <row r="1107" spans="2:6">
      <c r="B1107" s="2"/>
      <c r="F1107" s="2"/>
    </row>
    <row r="1108" spans="2:6">
      <c r="B1108" s="2"/>
      <c r="F1108" s="2"/>
    </row>
    <row r="1109" spans="2:6">
      <c r="B1109" s="2"/>
      <c r="F1109" s="2"/>
    </row>
    <row r="1110" spans="2:6">
      <c r="B1110" s="2"/>
      <c r="F1110" s="2"/>
    </row>
    <row r="1111" spans="2:6">
      <c r="B1111" s="2"/>
      <c r="F1111" s="2"/>
    </row>
    <row r="1112" spans="2:6">
      <c r="B1112" s="2"/>
      <c r="F1112" s="2"/>
    </row>
    <row r="1113" spans="2:6">
      <c r="B1113" s="2"/>
      <c r="F1113" s="2"/>
    </row>
    <row r="1114" spans="2:6">
      <c r="B1114" s="2"/>
      <c r="F1114" s="2"/>
    </row>
    <row r="1115" spans="2:6">
      <c r="B1115" s="2"/>
      <c r="F1115" s="2"/>
    </row>
    <row r="1116" spans="2:6">
      <c r="B1116" s="2"/>
      <c r="F1116" s="2"/>
    </row>
    <row r="1117" spans="2:6">
      <c r="B1117" s="2"/>
      <c r="F1117" s="2"/>
    </row>
    <row r="1118" spans="2:6">
      <c r="B1118" s="2"/>
      <c r="F1118" s="2"/>
    </row>
    <row r="1119" spans="2:6">
      <c r="B1119" s="2"/>
      <c r="F1119" s="2"/>
    </row>
    <row r="1120" spans="2:6">
      <c r="B1120" s="2"/>
      <c r="F1120" s="2"/>
    </row>
    <row r="1121" spans="2:6">
      <c r="B1121" s="2"/>
      <c r="F1121" s="2"/>
    </row>
    <row r="1122" spans="2:6">
      <c r="B1122" s="2"/>
      <c r="F1122" s="2"/>
    </row>
    <row r="1123" spans="2:6">
      <c r="B1123" s="2"/>
      <c r="F1123" s="2"/>
    </row>
    <row r="1124" spans="2:6">
      <c r="B1124" s="2"/>
      <c r="F1124" s="2"/>
    </row>
    <row r="1125" spans="2:6">
      <c r="B1125" s="2"/>
      <c r="F1125" s="2"/>
    </row>
    <row r="1126" spans="2:6">
      <c r="B1126" s="2"/>
      <c r="F1126" s="2"/>
    </row>
    <row r="1127" spans="2:6">
      <c r="B1127" s="2"/>
      <c r="F1127" s="2"/>
    </row>
    <row r="1128" spans="2:6">
      <c r="B1128" s="2"/>
      <c r="F1128" s="2"/>
    </row>
    <row r="1129" spans="2:6">
      <c r="B1129" s="2"/>
      <c r="F1129" s="2"/>
    </row>
    <row r="1130" spans="2:6">
      <c r="B1130" s="2"/>
      <c r="F1130" s="2"/>
    </row>
    <row r="1131" spans="2:6">
      <c r="B1131" s="2"/>
      <c r="F1131" s="2"/>
    </row>
    <row r="1132" spans="2:6">
      <c r="B1132" s="2"/>
      <c r="F1132" s="2"/>
    </row>
    <row r="1133" spans="2:6">
      <c r="B1133" s="2"/>
      <c r="F1133" s="2"/>
    </row>
    <row r="1134" spans="2:6">
      <c r="B1134" s="2"/>
      <c r="F1134" s="2"/>
    </row>
    <row r="1135" spans="2:6">
      <c r="B1135" s="2"/>
      <c r="F1135" s="2"/>
    </row>
    <row r="1136" spans="2:6">
      <c r="B1136" s="2"/>
      <c r="F1136" s="2"/>
    </row>
    <row r="1137" spans="2:6">
      <c r="B1137" s="2"/>
      <c r="F1137" s="2"/>
    </row>
    <row r="1138" spans="2:6">
      <c r="B1138" s="2"/>
      <c r="F1138" s="2"/>
    </row>
    <row r="1139" spans="2:6">
      <c r="B1139" s="2"/>
      <c r="F1139" s="2"/>
    </row>
  </sheetData>
  <phoneticPr fontId="6" type="noConversion"/>
  <hyperlinks>
    <hyperlink ref="P196" r:id="rId1" display="http://www.bav-astro.de/sfs/BAVM_link.php?BAVMnr=68"/>
    <hyperlink ref="P13" r:id="rId2" display="http://www.bav-astro.de/sfs/BAVM_link.php?BAVMnr=178"/>
    <hyperlink ref="P14" r:id="rId3" display="http://www.bav-astro.de/sfs/BAVM_link.php?BAVMnr=178"/>
    <hyperlink ref="P15" r:id="rId4" display="http://www.bav-astro.de/sfs/BAVM_link.php?BAVMnr=178"/>
    <hyperlink ref="P16" r:id="rId5" display="http://www.bav-astro.de/sfs/BAVM_link.php?BAVMnr=178"/>
    <hyperlink ref="P17" r:id="rId6" display="http://www.bav-astro.de/sfs/BAVM_link.php?BAVMnr=178"/>
    <hyperlink ref="P18" r:id="rId7" display="http://www.bav-astro.de/sfs/BAVM_link.php?BAVMnr=178"/>
    <hyperlink ref="P19" r:id="rId8" display="http://www.konkoly.hu/cgi-bin/IBVS?5602"/>
    <hyperlink ref="P20" r:id="rId9" display="http://www.konkoly.hu/cgi-bin/IBVS?5603"/>
    <hyperlink ref="P21" r:id="rId10" display="http://www.bav-astro.de/sfs/BAVM_link.php?BAVMnr=178"/>
    <hyperlink ref="P22" r:id="rId11" display="http://www.bav-astro.de/sfs/BAVM_link.php?BAVMnr=178"/>
    <hyperlink ref="P205" r:id="rId12" display="http://vsolj.cetus-net.org/no46.pdf"/>
    <hyperlink ref="P23" r:id="rId13" display="http://www.bav-astro.de/sfs/BAVM_link.php?BAVMnr=209"/>
    <hyperlink ref="P24" r:id="rId14" display="http://www.konkoly.hu/cgi-bin/IBVS?5871"/>
    <hyperlink ref="P25" r:id="rId15" display="http://www.bav-astro.de/sfs/BAVM_link.php?BAVMnr=209"/>
    <hyperlink ref="P26" r:id="rId16" display="http://www.bav-astro.de/sfs/BAVM_link.php?BAVMnr=214"/>
    <hyperlink ref="P27" r:id="rId17" display="http://www.konkoly.hu/cgi-bin/IBVS?5938"/>
    <hyperlink ref="P206" r:id="rId18" display="http://vsolj.cetus-net.org/vsoljno51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2024-03-01T03:57:52Z</dcterms:modified>
</cp:coreProperties>
</file>