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F1B7338-D1E0-4E48-8D27-3905565712C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6" i="1" l="1"/>
  <c r="C9" i="1"/>
  <c r="D9" i="1"/>
  <c r="Q25" i="1"/>
  <c r="Q23" i="1"/>
  <c r="Q24" i="1"/>
  <c r="Q22" i="1"/>
  <c r="D4" i="1"/>
  <c r="C8" i="1"/>
  <c r="C4" i="1"/>
  <c r="C7" i="1"/>
  <c r="B2" i="1"/>
  <c r="Q21" i="1"/>
  <c r="F17" i="1"/>
  <c r="C17" i="1"/>
  <c r="E26" i="1"/>
  <c r="F26" i="1"/>
  <c r="G26" i="1"/>
  <c r="K26" i="1"/>
  <c r="E25" i="1"/>
  <c r="F25" i="1"/>
  <c r="G25" i="1"/>
  <c r="I25" i="1"/>
  <c r="G23" i="1"/>
  <c r="I23" i="1"/>
  <c r="E21" i="1"/>
  <c r="F21" i="1"/>
  <c r="G21" i="1"/>
  <c r="E23" i="1"/>
  <c r="F23" i="1"/>
  <c r="E24" i="1"/>
  <c r="F24" i="1"/>
  <c r="G24" i="1"/>
  <c r="I24" i="1"/>
  <c r="E22" i="1"/>
  <c r="F22" i="1"/>
  <c r="G22" i="1"/>
  <c r="K22" i="1"/>
  <c r="H21" i="1"/>
  <c r="C12" i="1"/>
  <c r="C11" i="1"/>
  <c r="O23" i="1" l="1"/>
  <c r="O25" i="1"/>
  <c r="O24" i="1"/>
  <c r="O22" i="1"/>
  <c r="O26" i="1"/>
  <c r="C15" i="1"/>
  <c r="O2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<sst xmlns="http://schemas.openxmlformats.org/spreadsheetml/2006/main" count="52" uniqueCount="46">
  <si>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</si>
  <si>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</si>
  <si>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</si>
  <si>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</si>
  <si>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</si>
  <si>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</si>
  <si>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</si>
  <si>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</si>
  <si>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</si>
  <si>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</si>
  <si>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</si>
  <si>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</si>
  <si>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</si>
  <si>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</si>
  <si>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</si>
  <si>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</si>
  <si>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</si>
  <si>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</si>
  <si>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</si>
  <si>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</si>
  <si>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</si>
  <si>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</si>
  <si>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</si>
  <si>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</si>
  <si>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</si>
  <si>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</si>
  <si>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</si>
  <si>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</si>
  <si>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</si>
  <si>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</si>
  <si>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</si>
  <si>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</si>
  <si>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</si>
  <si>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</si>
  <si>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</si>
  <si>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</si>
  <si>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V1388 Ori / GSC 0738-0244               </t>
  </si>
  <si>
    <t xml:space="preserve">EA        </t>
  </si>
  <si>
    <t>IBVS 5843</t>
  </si>
  <si>
    <t>OEJV 0172</t>
  </si>
  <si>
    <t>II</t>
  </si>
  <si>
    <t>pg</t>
  </si>
  <si>
    <t>vis</t>
  </si>
  <si>
    <t>PE</t>
  </si>
  <si>
    <t>CCD</t>
  </si>
  <si>
    <t>OEJV 0181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</si>
</sst>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"/>
  </numFmts>
  <fonts count="3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172" fontId="5" fillId="0" borderId="0" xfId="0" applyNumberFormat="1" applyFont="1" applyFill="1" applyBorder="1" applyAlignment="1" applyProtection="1">
      <alignment horizontal="left" vertical="center"/>
    </xf>
    <xf numFmtId="0" fontId="30" fillId="0" borderId="0" xfId="41" applyFont="1" applyAlignment="1">
      <alignment vertical="center"/>
    </xf>
    <xf numFmtId="0" fontId="30" fillId="0" borderId="0" xfId="41" applyFont="1" applyAlignment="1">
      <alignment horizontal="center" vertical="center"/>
    </xf>
    <xf numFmtId="0" fontId="30" fillId="0" borderId="0" xfId="41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V1388 Ori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1.6999999999999999E-3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8.0000000000000002E-3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1.6999999999999999E-3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8.0000000000000002E-3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400</c:v>
                </c:pt>
                <c:pt idx="2">
                  <c:v>2072.5</c:v>
                </c:pt>
                <c:pt idx="3">
                  <c:v>2067</c:v>
                </c:pt>
                <c:pt idx="4">
                  <c:v>2072</c:v>
                </c:pt>
                <c:pt idx="5">
                  <c:v>2398.5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2C-4452-A35F-CDC04CA39CA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1.6999999999999999E-3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8.0000000000000002E-3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1.6999999999999999E-3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8.0000000000000002E-3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400</c:v>
                </c:pt>
                <c:pt idx="2">
                  <c:v>2072.5</c:v>
                </c:pt>
                <c:pt idx="3">
                  <c:v>2067</c:v>
                </c:pt>
                <c:pt idx="4">
                  <c:v>2072</c:v>
                </c:pt>
                <c:pt idx="5">
                  <c:v>2398.5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2">
                  <c:v>2.5848500001302455E-2</c:v>
                </c:pt>
                <c:pt idx="3">
                  <c:v>2.4686199998541269E-2</c:v>
                </c:pt>
                <c:pt idx="4">
                  <c:v>3.6379199998918921E-2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2C-4452-A35F-CDC04CA39CA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1.6999999999999999E-3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8.0000000000000002E-3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1.6999999999999999E-3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8.0000000000000002E-3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400</c:v>
                </c:pt>
                <c:pt idx="2">
                  <c:v>2072.5</c:v>
                </c:pt>
                <c:pt idx="3">
                  <c:v>2067</c:v>
                </c:pt>
                <c:pt idx="4">
                  <c:v>2072</c:v>
                </c:pt>
                <c:pt idx="5">
                  <c:v>2398.5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52C-4452-A35F-CDC04CA39CA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1.6999999999999999E-3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8.0000000000000002E-3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1.6999999999999999E-3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8.0000000000000002E-3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400</c:v>
                </c:pt>
                <c:pt idx="2">
                  <c:v>2072.5</c:v>
                </c:pt>
                <c:pt idx="3">
                  <c:v>2067</c:v>
                </c:pt>
                <c:pt idx="4">
                  <c:v>2072</c:v>
                </c:pt>
                <c:pt idx="5">
                  <c:v>2398.5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1">
                  <c:v>4.400000034365803E-4</c:v>
                </c:pt>
                <c:pt idx="5">
                  <c:v>3.3832100001745857E-2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52C-4452-A35F-CDC04CA39CA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1.6999999999999999E-3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8.0000000000000002E-3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1.6999999999999999E-3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8.0000000000000002E-3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400</c:v>
                </c:pt>
                <c:pt idx="2">
                  <c:v>2072.5</c:v>
                </c:pt>
                <c:pt idx="3">
                  <c:v>2067</c:v>
                </c:pt>
                <c:pt idx="4">
                  <c:v>2072</c:v>
                </c:pt>
                <c:pt idx="5">
                  <c:v>2398.5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52C-4452-A35F-CDC04CA39CA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1.6999999999999999E-3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8.0000000000000002E-3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1.6999999999999999E-3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8.0000000000000002E-3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400</c:v>
                </c:pt>
                <c:pt idx="2">
                  <c:v>2072.5</c:v>
                </c:pt>
                <c:pt idx="3">
                  <c:v>2067</c:v>
                </c:pt>
                <c:pt idx="4">
                  <c:v>2072</c:v>
                </c:pt>
                <c:pt idx="5">
                  <c:v>2398.5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52C-4452-A35F-CDC04CA39CA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1.6999999999999999E-3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8.0000000000000002E-3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1.6999999999999999E-3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8.0000000000000002E-3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400</c:v>
                </c:pt>
                <c:pt idx="2">
                  <c:v>2072.5</c:v>
                </c:pt>
                <c:pt idx="3">
                  <c:v>2067</c:v>
                </c:pt>
                <c:pt idx="4">
                  <c:v>2072</c:v>
                </c:pt>
                <c:pt idx="5">
                  <c:v>2398.5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52C-4452-A35F-CDC04CA39CA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400</c:v>
                </c:pt>
                <c:pt idx="2">
                  <c:v>2072.5</c:v>
                </c:pt>
                <c:pt idx="3">
                  <c:v>2067</c:v>
                </c:pt>
                <c:pt idx="4">
                  <c:v>2072</c:v>
                </c:pt>
                <c:pt idx="5">
                  <c:v>2398.5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-2.5165372218474598E-3</c:v>
                </c:pt>
                <c:pt idx="1">
                  <c:v>3.5338611504069171E-3</c:v>
                </c:pt>
                <c:pt idx="2">
                  <c:v>2.8832089344395535E-2</c:v>
                </c:pt>
                <c:pt idx="3">
                  <c:v>2.8748896366777032E-2</c:v>
                </c:pt>
                <c:pt idx="4">
                  <c:v>2.8824526346430217E-2</c:v>
                </c:pt>
                <c:pt idx="5">
                  <c:v>3.3763164017782843E-2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52C-4452-A35F-CDC04CA39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2384096"/>
        <c:axId val="1"/>
      </c:scatterChart>
      <c:valAx>
        <c:axId val="772384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2384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19050</xdr:rowOff>
    </xdr:from>
    <xdr:to>
      <xdr:col>17</xdr:col>
      <xdr:colOff>123825</xdr:colOff>
      <xdr:row>19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80C98D5-6B88-B9A4-26C7-1C8A491BB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36</v>
      </c>
      <c r="F1" s="2">
        <v>52500.811399999999</v>
      </c>
      <c r="G1" s="2">
        <v>2.1870614000000002</v>
      </c>
      <c r="H1" s="2" t="s">
        <v>37</v>
      </c>
    </row>
    <row r="2" spans="1:8" s="4" customFormat="1" ht="12.95" customHeight="1" x14ac:dyDescent="0.2">
      <c r="A2" s="4" t="s">
        <v>22</v>
      </c>
      <c r="B2" s="4" t="str">
        <f>H1</f>
        <v xml:space="preserve">EA        </v>
      </c>
      <c r="C2" s="5"/>
      <c r="D2" s="5"/>
    </row>
    <row r="3" spans="1:8" s="4" customFormat="1" ht="12.95" customHeight="1" thickBot="1" x14ac:dyDescent="0.25"/>
    <row r="4" spans="1:8" s="4" customFormat="1" ht="12.95" customHeight="1" thickTop="1" thickBot="1" x14ac:dyDescent="0.25">
      <c r="A4" s="6" t="s">
        <v>35</v>
      </c>
      <c r="C4" s="7">
        <f>F1</f>
        <v>52500.811399999999</v>
      </c>
      <c r="D4" s="8">
        <f>G1</f>
        <v>2.1870614000000002</v>
      </c>
    </row>
    <row r="5" spans="1:8" s="4" customFormat="1" ht="12.95" customHeight="1" thickTop="1" x14ac:dyDescent="0.2">
      <c r="A5" s="9" t="s">
        <v>27</v>
      </c>
      <c r="C5" s="10">
        <v>-9.5</v>
      </c>
      <c r="D5" s="4" t="s">
        <v>28</v>
      </c>
    </row>
    <row r="6" spans="1:8" s="4" customFormat="1" ht="12.95" customHeight="1" x14ac:dyDescent="0.2">
      <c r="A6" s="6" t="s">
        <v>0</v>
      </c>
    </row>
    <row r="7" spans="1:8" s="4" customFormat="1" ht="12.95" customHeight="1" x14ac:dyDescent="0.2">
      <c r="A7" s="4" t="s">
        <v>1</v>
      </c>
      <c r="C7" s="4">
        <f>C4</f>
        <v>52500.811399999999</v>
      </c>
    </row>
    <row r="8" spans="1:8" s="4" customFormat="1" ht="12.95" customHeight="1" x14ac:dyDescent="0.2">
      <c r="A8" s="4" t="s">
        <v>2</v>
      </c>
      <c r="C8" s="4">
        <f>D4</f>
        <v>2.1870614000000002</v>
      </c>
      <c r="D8" s="10"/>
    </row>
    <row r="9" spans="1:8" s="4" customFormat="1" ht="12.95" customHeight="1" x14ac:dyDescent="0.2">
      <c r="A9" s="11" t="s">
        <v>32</v>
      </c>
      <c r="B9" s="12">
        <v>21</v>
      </c>
      <c r="C9" s="13" t="str">
        <f>"F"&amp;B9</f>
        <v>F21</v>
      </c>
      <c r="D9" s="14" t="str">
        <f>"G"&amp;B9</f>
        <v>G21</v>
      </c>
    </row>
    <row r="10" spans="1:8" s="4" customFormat="1" ht="12.95" customHeight="1" thickBot="1" x14ac:dyDescent="0.25">
      <c r="C10" s="15" t="s">
        <v>18</v>
      </c>
      <c r="D10" s="15" t="s">
        <v>19</v>
      </c>
    </row>
    <row r="11" spans="1:8" s="4" customFormat="1" ht="12.95" customHeight="1" x14ac:dyDescent="0.2">
      <c r="A11" s="4" t="s">
        <v>14</v>
      </c>
      <c r="C11" s="14">
        <f ca="1">INTERCEPT(INDIRECT($D$9):G975,INDIRECT($C$9):F975)</f>
        <v>-2.5165372218474598E-3</v>
      </c>
      <c r="D11" s="5"/>
    </row>
    <row r="12" spans="1:8" s="4" customFormat="1" ht="12.95" customHeight="1" x14ac:dyDescent="0.2">
      <c r="A12" s="4" t="s">
        <v>15</v>
      </c>
      <c r="C12" s="14">
        <f ca="1">SLOPE(INDIRECT($D$9):G975,INDIRECT($C$9):F975)</f>
        <v>1.5125995930635943E-5</v>
      </c>
      <c r="D12" s="5"/>
    </row>
    <row r="13" spans="1:8" s="4" customFormat="1" ht="12.95" customHeight="1" x14ac:dyDescent="0.2">
      <c r="A13" s="4" t="s">
        <v>17</v>
      </c>
      <c r="C13" s="5" t="s">
        <v>12</v>
      </c>
    </row>
    <row r="14" spans="1:8" s="4" customFormat="1" ht="12.95" customHeight="1" x14ac:dyDescent="0.2"/>
    <row r="15" spans="1:8" s="4" customFormat="1" ht="12.95" customHeight="1" x14ac:dyDescent="0.2">
      <c r="A15" s="16" t="s">
        <v>16</v>
      </c>
      <c r="C15" s="17">
        <f ca="1">(C7+C11)+(C8+C12)*INT(MAX(F21:F3516))</f>
        <v>57745.418392801017</v>
      </c>
      <c r="E15" s="5"/>
    </row>
    <row r="16" spans="1:8" s="4" customFormat="1" ht="12.95" customHeight="1" x14ac:dyDescent="0.2">
      <c r="A16" s="6" t="s">
        <v>3</v>
      </c>
      <c r="C16" s="18">
        <f ca="1">+C8+C12</f>
        <v>2.1870765259959306</v>
      </c>
    </row>
    <row r="17" spans="1:17" s="4" customFormat="1" ht="12.95" customHeight="1" thickBot="1" x14ac:dyDescent="0.25">
      <c r="A17" s="19" t="s">
        <v>26</v>
      </c>
      <c r="C17" s="4">
        <f>COUNT(C21:C2174)</f>
        <v>6</v>
      </c>
      <c r="E17" s="19" t="s">
        <v>29</v>
      </c>
      <c r="F17" s="20">
        <f ca="1">TODAY()+15018.5-B5/24</f>
        <v>60370.5</v>
      </c>
    </row>
    <row r="18" spans="1:17" s="4" customFormat="1" ht="12.95" customHeight="1" thickTop="1" thickBot="1" x14ac:dyDescent="0.25">
      <c r="A18" s="6" t="s">
        <v>4</v>
      </c>
      <c r="C18" s="21">
        <f ca="1">+C15</f>
        <v>57745.418392801017</v>
      </c>
      <c r="D18" s="22">
        <f ca="1">+C16</f>
        <v>2.1870765259959306</v>
      </c>
      <c r="E18" s="19" t="s">
        <v>30</v>
      </c>
      <c r="F18" s="20">
        <f ca="1">ROUND(2*(F17-C15)/C16,0)/2+1</f>
        <v>1201.5</v>
      </c>
    </row>
    <row r="19" spans="1:17" s="4" customFormat="1" ht="12.95" customHeight="1" thickTop="1" x14ac:dyDescent="0.2">
      <c r="E19" s="19" t="s">
        <v>31</v>
      </c>
      <c r="F19" s="23">
        <f ca="1">+C15+C16*F18-15018.5-C5/24</f>
        <v>45355.086672118465</v>
      </c>
    </row>
    <row r="20" spans="1:17" s="4" customFormat="1" ht="12.95" customHeight="1" thickBot="1" x14ac:dyDescent="0.25">
      <c r="A20" s="15" t="s">
        <v>5</v>
      </c>
      <c r="B20" s="15" t="s">
        <v>6</v>
      </c>
      <c r="C20" s="15" t="s">
        <v>7</v>
      </c>
      <c r="D20" s="15" t="s">
        <v>11</v>
      </c>
      <c r="E20" s="15" t="s">
        <v>8</v>
      </c>
      <c r="F20" s="15" t="s">
        <v>9</v>
      </c>
      <c r="G20" s="15" t="s">
        <v>10</v>
      </c>
      <c r="H20" s="24" t="s">
        <v>41</v>
      </c>
      <c r="I20" s="24" t="s">
        <v>42</v>
      </c>
      <c r="J20" s="24" t="s">
        <v>43</v>
      </c>
      <c r="K20" s="24" t="s">
        <v>44</v>
      </c>
      <c r="L20" s="24" t="s">
        <v>23</v>
      </c>
      <c r="M20" s="24" t="s">
        <v>24</v>
      </c>
      <c r="N20" s="24" t="s">
        <v>25</v>
      </c>
      <c r="O20" s="24" t="s">
        <v>21</v>
      </c>
      <c r="P20" s="25" t="s">
        <v>20</v>
      </c>
      <c r="Q20" s="15" t="s">
        <v>13</v>
      </c>
    </row>
    <row r="21" spans="1:17" s="4" customFormat="1" ht="12.95" customHeight="1" x14ac:dyDescent="0.2">
      <c r="A21" s="26" t="s">
        <v>34</v>
      </c>
      <c r="B21" s="27" t="s">
        <v>33</v>
      </c>
      <c r="C21" s="26">
        <v>52500.811399999999</v>
      </c>
      <c r="D21" s="28"/>
      <c r="E21" s="4">
        <f t="shared" ref="E21:E26" si="0">+(C21-C$7)/C$8</f>
        <v>0</v>
      </c>
      <c r="F21" s="4">
        <f t="shared" ref="F21:F26" si="1">ROUND(2*E21,0)/2</f>
        <v>0</v>
      </c>
      <c r="G21" s="4">
        <f t="shared" ref="G21:G26" si="2">+C21-(C$7+F21*C$8)</f>
        <v>0</v>
      </c>
      <c r="H21" s="4">
        <f>+G21</f>
        <v>0</v>
      </c>
      <c r="O21" s="4">
        <f t="shared" ref="O21:O26" ca="1" si="3">+C$11+C$12*$F21</f>
        <v>-2.5165372218474598E-3</v>
      </c>
      <c r="Q21" s="29">
        <f t="shared" ref="Q21:Q26" si="4">+C21-15018.5</f>
        <v>37482.311399999999</v>
      </c>
    </row>
    <row r="22" spans="1:17" s="4" customFormat="1" ht="12.95" customHeight="1" x14ac:dyDescent="0.2">
      <c r="A22" s="30" t="s">
        <v>38</v>
      </c>
      <c r="B22" s="27" t="s">
        <v>33</v>
      </c>
      <c r="C22" s="31">
        <v>53375.636400000003</v>
      </c>
      <c r="D22" s="31">
        <v>1.6999999999999999E-3</v>
      </c>
      <c r="E22" s="4">
        <f t="shared" si="0"/>
        <v>400.00020118319691</v>
      </c>
      <c r="F22" s="4">
        <f t="shared" si="1"/>
        <v>400</v>
      </c>
      <c r="G22" s="4">
        <f t="shared" si="2"/>
        <v>4.400000034365803E-4</v>
      </c>
      <c r="K22" s="4">
        <f>+G22</f>
        <v>4.400000034365803E-4</v>
      </c>
      <c r="O22" s="4">
        <f t="shared" ca="1" si="3"/>
        <v>3.5338611504069171E-3</v>
      </c>
      <c r="Q22" s="29">
        <f t="shared" si="4"/>
        <v>38357.136400000003</v>
      </c>
    </row>
    <row r="23" spans="1:17" s="4" customFormat="1" ht="12.95" customHeight="1" x14ac:dyDescent="0.2">
      <c r="A23" s="32" t="s">
        <v>39</v>
      </c>
      <c r="B23" s="33" t="s">
        <v>33</v>
      </c>
      <c r="C23" s="34">
        <v>57033.521999999997</v>
      </c>
      <c r="D23" s="34">
        <v>5.0000000000000001E-3</v>
      </c>
      <c r="E23" s="4">
        <f t="shared" si="0"/>
        <v>2072.5118188268507</v>
      </c>
      <c r="F23" s="4">
        <f t="shared" si="1"/>
        <v>2072.5</v>
      </c>
      <c r="G23" s="4">
        <f t="shared" si="2"/>
        <v>2.5848500001302455E-2</v>
      </c>
      <c r="I23" s="4">
        <f>+G23</f>
        <v>2.5848500001302455E-2</v>
      </c>
      <c r="O23" s="4">
        <f t="shared" ca="1" si="3"/>
        <v>2.8832089344395535E-2</v>
      </c>
      <c r="Q23" s="29">
        <f t="shared" si="4"/>
        <v>42015.021999999997</v>
      </c>
    </row>
    <row r="24" spans="1:17" s="4" customFormat="1" ht="12.95" customHeight="1" x14ac:dyDescent="0.2">
      <c r="A24" s="32" t="s">
        <v>39</v>
      </c>
      <c r="B24" s="33" t="s">
        <v>40</v>
      </c>
      <c r="C24" s="34">
        <v>57021.491999999998</v>
      </c>
      <c r="D24" s="34">
        <v>8.0000000000000002E-3</v>
      </c>
      <c r="E24" s="4">
        <f t="shared" si="0"/>
        <v>2067.0112873831522</v>
      </c>
      <c r="F24" s="4">
        <f t="shared" si="1"/>
        <v>2067</v>
      </c>
      <c r="G24" s="4">
        <f t="shared" si="2"/>
        <v>2.4686199998541269E-2</v>
      </c>
      <c r="I24" s="4">
        <f>+G24</f>
        <v>2.4686199998541269E-2</v>
      </c>
      <c r="O24" s="4">
        <f t="shared" ca="1" si="3"/>
        <v>2.8748896366777032E-2</v>
      </c>
      <c r="Q24" s="29">
        <f t="shared" si="4"/>
        <v>42002.991999999998</v>
      </c>
    </row>
    <row r="25" spans="1:17" s="4" customFormat="1" ht="12.95" customHeight="1" x14ac:dyDescent="0.2">
      <c r="A25" s="32" t="s">
        <v>39</v>
      </c>
      <c r="B25" s="33" t="s">
        <v>40</v>
      </c>
      <c r="C25" s="34">
        <v>57032.438999999998</v>
      </c>
      <c r="D25" s="34">
        <v>8.0000000000000002E-3</v>
      </c>
      <c r="E25" s="4">
        <f t="shared" si="0"/>
        <v>2072.0166338265581</v>
      </c>
      <c r="F25" s="4">
        <f t="shared" si="1"/>
        <v>2072</v>
      </c>
      <c r="G25" s="4">
        <f t="shared" si="2"/>
        <v>3.6379199998918921E-2</v>
      </c>
      <c r="I25" s="4">
        <f>+G25</f>
        <v>3.6379199998918921E-2</v>
      </c>
      <c r="O25" s="4">
        <f t="shared" ca="1" si="3"/>
        <v>2.8824526346430217E-2</v>
      </c>
      <c r="Q25" s="29">
        <f t="shared" si="4"/>
        <v>42013.938999999998</v>
      </c>
    </row>
    <row r="26" spans="1:17" s="4" customFormat="1" ht="12.95" customHeight="1" x14ac:dyDescent="0.2">
      <c r="A26" s="35" t="s">
        <v>45</v>
      </c>
      <c r="B26" s="36" t="s">
        <v>33</v>
      </c>
      <c r="C26" s="37">
        <v>57746.512000000002</v>
      </c>
      <c r="D26" s="37">
        <v>0.01</v>
      </c>
      <c r="E26" s="4">
        <f t="shared" si="0"/>
        <v>2398.5154692044784</v>
      </c>
      <c r="F26" s="4">
        <f t="shared" si="1"/>
        <v>2398.5</v>
      </c>
      <c r="G26" s="4">
        <f t="shared" si="2"/>
        <v>3.3832100001745857E-2</v>
      </c>
      <c r="K26" s="4">
        <f>+G26</f>
        <v>3.3832100001745857E-2</v>
      </c>
      <c r="O26" s="4">
        <f t="shared" ca="1" si="3"/>
        <v>3.3763164017782843E-2</v>
      </c>
      <c r="Q26" s="29">
        <f t="shared" si="4"/>
        <v>42728.012000000002</v>
      </c>
    </row>
    <row r="27" spans="1:17" s="4" customFormat="1" ht="12.95" customHeight="1" x14ac:dyDescent="0.2">
      <c r="C27" s="38"/>
      <c r="D27" s="38"/>
    </row>
    <row r="28" spans="1:17" s="4" customFormat="1" ht="12.95" customHeight="1" x14ac:dyDescent="0.2">
      <c r="C28" s="38"/>
      <c r="D28" s="38"/>
    </row>
    <row r="29" spans="1:17" s="4" customFormat="1" ht="12.95" customHeight="1" x14ac:dyDescent="0.2">
      <c r="C29" s="38"/>
      <c r="D29" s="38"/>
    </row>
    <row r="30" spans="1:17" s="4" customFormat="1" ht="12.95" customHeight="1" x14ac:dyDescent="0.2">
      <c r="C30" s="38"/>
      <c r="D30" s="38"/>
    </row>
    <row r="31" spans="1:17" s="4" customFormat="1" ht="12.95" customHeight="1" x14ac:dyDescent="0.2">
      <c r="C31" s="38"/>
      <c r="D31" s="38"/>
    </row>
    <row r="32" spans="1:17" s="4" customFormat="1" ht="12.95" customHeight="1" x14ac:dyDescent="0.2">
      <c r="C32" s="38"/>
      <c r="D32" s="38"/>
    </row>
    <row r="33" spans="3:4" x14ac:dyDescent="0.2">
      <c r="C33" s="3"/>
      <c r="D33" s="3"/>
    </row>
    <row r="34" spans="3:4" x14ac:dyDescent="0.2">
      <c r="C34" s="3"/>
      <c r="D34" s="3"/>
    </row>
    <row r="35" spans="3:4" x14ac:dyDescent="0.2">
      <c r="C35" s="3"/>
      <c r="D35" s="3"/>
    </row>
    <row r="36" spans="3:4" x14ac:dyDescent="0.2">
      <c r="C36" s="3"/>
      <c r="D36" s="3"/>
    </row>
    <row r="37" spans="3:4" x14ac:dyDescent="0.2">
      <c r="C37" s="3"/>
      <c r="D37" s="3"/>
    </row>
    <row r="38" spans="3:4" x14ac:dyDescent="0.2">
      <c r="C38" s="3"/>
      <c r="D38" s="3"/>
    </row>
    <row r="39" spans="3:4" x14ac:dyDescent="0.2">
      <c r="C39" s="3"/>
      <c r="D39" s="3"/>
    </row>
    <row r="40" spans="3:4" x14ac:dyDescent="0.2">
      <c r="C40" s="3"/>
      <c r="D40" s="3"/>
    </row>
    <row r="41" spans="3:4" x14ac:dyDescent="0.2">
      <c r="C41" s="3"/>
      <c r="D41" s="3"/>
    </row>
    <row r="42" spans="3:4" x14ac:dyDescent="0.2">
      <c r="C42" s="3"/>
      <c r="D42" s="3"/>
    </row>
    <row r="43" spans="3:4" x14ac:dyDescent="0.2">
      <c r="C43" s="3"/>
      <c r="D43" s="3"/>
    </row>
    <row r="44" spans="3:4" x14ac:dyDescent="0.2">
      <c r="C44" s="3"/>
      <c r="D44" s="3"/>
    </row>
    <row r="45" spans="3:4" x14ac:dyDescent="0.2">
      <c r="C45" s="3"/>
      <c r="D45" s="3"/>
    </row>
    <row r="46" spans="3:4" x14ac:dyDescent="0.2">
      <c r="C46" s="3"/>
      <c r="D46" s="3"/>
    </row>
    <row r="47" spans="3:4" x14ac:dyDescent="0.2">
      <c r="C47" s="3"/>
      <c r="D47" s="3"/>
    </row>
    <row r="48" spans="3:4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2024-03-01T04:19:37Z</dcterms:modified>
</cp:coreProperties>
</file>