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DE359BF-083E-4B85-BF65-09EB485C5D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<sst xmlns="http://schemas.openxmlformats.org/spreadsheetml/2006/main" count="52" uniqueCount="49">
  <si>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</si>
  <si>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</si>
  <si>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</si>
  <si>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</si>
  <si>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</si>
  <si>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</si>
  <si>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</si>
  <si>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</si>
  <si>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</si>
  <si>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</si>
  <si>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</si>
  <si>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</si>
  <si>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</si>
  <si>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</si>
  <si>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</si>
  <si>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</si>
  <si>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</si>
  <si>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</si>
  <si>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</si>
  <si>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</si>
  <si>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</si>
  <si>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</si>
  <si>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</si>
  <si>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</si>
  <si>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</si>
  <si>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</si>
  <si>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</si>
  <si>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</si>
  <si>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</si>
  <si>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</si>
  <si>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</si>
  <si>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</si>
  <si>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</si>
  <si>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</si>
  <si>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</si>
  <si>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</si>
  <si>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</si>
  <si>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</si>
  <si>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</si>
  <si>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</si>
  <si>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</si>
  <si>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V2712 Ori</t>
  </si>
  <si>
    <t>V2712 Ori / GSC 5333-0795</t>
  </si>
  <si>
    <t>EW</t>
  </si>
  <si>
    <t>BRNO</t>
  </si>
  <si>
    <t>OEJV 0160</t>
  </si>
  <si>
    <t>I</t>
  </si>
  <si>
    <t>G5333-0795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</si>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</sst>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V2712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65-4C57-A16C-64B06900CB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-4.1764999987208284E-3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65-4C57-A16C-64B06900CB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65-4C57-A16C-64B06900CB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65-4C57-A16C-64B06900CB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65-4C57-A16C-64B06900CB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65-4C57-A16C-64B06900CB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65-4C57-A16C-64B06900CB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-4.1764999987208284E-3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65-4C57-A16C-64B06900CB5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23286.5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65-4C57-A16C-64B06900C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473400"/>
        <c:axId val="1"/>
      </c:scatterChart>
      <c:valAx>
        <c:axId val="770473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473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0767E4-3A89-6B02-24D2-EBE58E315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  <c r="E2" s="3" t="s">
        <v>41</v>
      </c>
      <c r="F2" s="3" t="s">
        <v>47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3">
        <v>51869.332000000002</v>
      </c>
      <c r="D7" s="9" t="s">
        <v>44</v>
      </c>
    </row>
    <row r="8" spans="1:7" s="3" customFormat="1" ht="12.95" customHeight="1" x14ac:dyDescent="0.2">
      <c r="A8" s="3" t="s">
        <v>3</v>
      </c>
      <c r="C8" s="33">
        <v>0.17324100000000001</v>
      </c>
      <c r="D8" s="9" t="s">
        <v>44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0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-1.7935284386751245E-7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60370.739980439816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55903.41774958968</v>
      </c>
      <c r="D15" s="15" t="s">
        <v>38</v>
      </c>
      <c r="E15" s="16">
        <f ca="1">ROUND(2*(E14-$C$7)/$C$8,0)/2+E13</f>
        <v>49073.5</v>
      </c>
    </row>
    <row r="16" spans="1:7" s="3" customFormat="1" ht="12.95" customHeight="1" x14ac:dyDescent="0.2">
      <c r="A16" s="5" t="s">
        <v>4</v>
      </c>
      <c r="C16" s="19">
        <f ca="1">+C8+C12</f>
        <v>0.17324082064715615</v>
      </c>
      <c r="D16" s="15" t="s">
        <v>39</v>
      </c>
      <c r="E16" s="13">
        <f ca="1">ROUND(2*(E14-$C$15)/$C$16,0)/2+E13</f>
        <v>25788</v>
      </c>
    </row>
    <row r="17" spans="1:18" s="3" customFormat="1" ht="12.95" customHeight="1" thickBot="1" x14ac:dyDescent="0.25">
      <c r="A17" s="15" t="s">
        <v>29</v>
      </c>
      <c r="C17" s="3">
        <f>COUNT(C21:C2191)</f>
        <v>2</v>
      </c>
      <c r="D17" s="15" t="s">
        <v>33</v>
      </c>
      <c r="E17" s="20">
        <f ca="1">+$C$15+$C$16*E16-15018.5-$C$9/24</f>
        <v>45352.847865771881</v>
      </c>
    </row>
    <row r="18" spans="1:18" s="3" customFormat="1" ht="12.95" customHeight="1" thickTop="1" thickBot="1" x14ac:dyDescent="0.25">
      <c r="A18" s="5" t="s">
        <v>5</v>
      </c>
      <c r="C18" s="21">
        <f ca="1">+C15</f>
        <v>55903.41774958968</v>
      </c>
      <c r="D18" s="22">
        <f ca="1">+C16</f>
        <v>0.17324082064715615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tr">
        <f>A21</f>
        <v>BRNO</v>
      </c>
      <c r="I20" s="26" t="s">
        <v>48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tr">
        <f>D7</f>
        <v>BRNO</v>
      </c>
      <c r="C21" s="8">
        <f>C$7</f>
        <v>51869.332000000002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9">
        <f>+C21-15018.5</f>
        <v>36850.832000000002</v>
      </c>
    </row>
    <row r="22" spans="1:18" s="3" customFormat="1" ht="12.95" customHeight="1" x14ac:dyDescent="0.2">
      <c r="A22" s="30" t="s">
        <v>45</v>
      </c>
      <c r="B22" s="31" t="s">
        <v>46</v>
      </c>
      <c r="C22" s="32">
        <v>55903.504370000002</v>
      </c>
      <c r="D22" s="32">
        <v>5.0000000000000001E-4</v>
      </c>
      <c r="E22" s="3">
        <f>+(C22-C$7)/C$8</f>
        <v>23286.475891965529</v>
      </c>
      <c r="F22" s="3">
        <f>ROUND(2*E22,0)/2</f>
        <v>23286.5</v>
      </c>
      <c r="G22" s="3">
        <f>+C22-(C$7+F22*C$8)</f>
        <v>-4.1764999987208284E-3</v>
      </c>
      <c r="I22" s="3">
        <f>+G22</f>
        <v>-4.1764999987208284E-3</v>
      </c>
      <c r="O22" s="3">
        <f ca="1">+C$11+C$12*$F22</f>
        <v>-4.1764999987208284E-3</v>
      </c>
      <c r="Q22" s="29">
        <f>+C22-15018.5</f>
        <v>40885.004370000002</v>
      </c>
    </row>
    <row r="23" spans="1:18" s="3" customFormat="1" ht="12.95" customHeight="1" x14ac:dyDescent="0.2">
      <c r="C23" s="8"/>
      <c r="D23" s="8"/>
      <c r="Q23" s="29"/>
    </row>
    <row r="24" spans="1:18" s="3" customFormat="1" ht="12.95" customHeight="1" x14ac:dyDescent="0.2">
      <c r="C24" s="8"/>
      <c r="D24" s="8"/>
      <c r="Q24" s="29"/>
    </row>
    <row r="25" spans="1:18" s="3" customFormat="1" ht="12.95" customHeight="1" x14ac:dyDescent="0.2">
      <c r="C25" s="8"/>
      <c r="D25" s="8"/>
      <c r="Q25" s="29"/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s="3" customFormat="1" ht="12.95" customHeight="1" x14ac:dyDescent="0.2">
      <c r="C34" s="8"/>
      <c r="D34" s="8"/>
    </row>
    <row r="35" spans="3:17" s="3" customFormat="1" ht="12.95" customHeight="1" x14ac:dyDescent="0.2">
      <c r="C35" s="8"/>
      <c r="D35" s="8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2024-03-01T04:45:34Z</dcterms:modified>
</cp:coreProperties>
</file>