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20FEE0-E088-45DB-9440-0EA155621D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1" i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<sst xmlns="http://schemas.openxmlformats.org/spreadsheetml/2006/main" count="51" uniqueCount="49">
  <si>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</si>
  <si>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</si>
  <si>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</si>
  <si>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</si>
  <si>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</si>
  <si>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</si>
  <si>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</si>
  <si>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</si>
  <si>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</si>
  <si>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</si>
  <si>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</si>
  <si>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</si>
  <si>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</si>
  <si>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</si>
  <si>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</si>
  <si>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</si>
  <si>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</si>
  <si>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</si>
  <si>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</si>
  <si>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</si>
  <si>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</si>
  <si>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</si>
  <si>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</si>
  <si>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</si>
  <si>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</si>
  <si>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</si>
  <si>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</si>
  <si>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</si>
  <si>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</si>
  <si>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</si>
  <si>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</si>
  <si>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</si>
  <si>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</si>
  <si>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</si>
  <si>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</si>
  <si>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</si>
  <si>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</si>
  <si>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</si>
  <si>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</si>
  <si>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</si>
  <si>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V2757 Ori / GSC 0722-0457</t>
  </si>
  <si>
    <t>G0722-0457</t>
  </si>
  <si>
    <t>EA</t>
  </si>
  <si>
    <t>OEJV 0083</t>
  </si>
  <si>
    <t>IBVS 5992</t>
  </si>
  <si>
    <t>I</t>
  </si>
  <si>
    <t>OEJV 0168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</si>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</sst>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V2757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42-479F-82FB-2AD31EE807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1.4380000124219805E-2</c:v>
                </c:pt>
                <c:pt idx="2">
                  <c:v>1.2580000118759926E-2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42-479F-82FB-2AD31EE807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42-479F-82FB-2AD31EE807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42-479F-82FB-2AD31EE807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42-479F-82FB-2AD31EE807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42-479F-82FB-2AD31EE807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42-479F-82FB-2AD31EE807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2.0896964429701775E-2</c:v>
                </c:pt>
                <c:pt idx="1">
                  <c:v>1.4380000124219805E-2</c:v>
                </c:pt>
                <c:pt idx="2">
                  <c:v>1.2580000118759925E-2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42-479F-82FB-2AD31EE807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811</c:v>
                </c:pt>
                <c:pt idx="2">
                  <c:v>1035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42-479F-82FB-2AD31EE8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98040"/>
        <c:axId val="1"/>
      </c:scatterChart>
      <c:valAx>
        <c:axId val="80969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646616541353384"/>
          <c:y val="0.92375366568914952"/>
          <c:w val="0.76691729323308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FCC283-1246-9AE0-9601-40A82FD11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1.75" customHeight="1">
      <c r="A1" s="1" t="s">
        <v>40</v>
      </c>
      <c r="E1" s="3"/>
      <c r="F1" t="s">
        <v>41</v>
      </c>
    </row>
    <row r="2" spans="1:7" s="6" customFormat="1" ht="12.95" customHeight="1">
      <c r="A2" s="6" t="s">
        <v>23</v>
      </c>
      <c r="B2" s="6" t="s">
        <v>42</v>
      </c>
      <c r="C2" s="7"/>
      <c r="D2" s="7"/>
    </row>
    <row r="3" spans="1:7" s="6" customFormat="1" ht="12.95" customHeight="1" thickBot="1"/>
    <row r="4" spans="1:7" s="6" customFormat="1" ht="12.95" customHeight="1" thickTop="1" thickBot="1">
      <c r="A4" s="8" t="s">
        <v>0</v>
      </c>
      <c r="C4" s="9">
        <v>51554.896999999881</v>
      </c>
      <c r="D4" s="10">
        <v>4.96652</v>
      </c>
    </row>
    <row r="5" spans="1:7" s="6" customFormat="1" ht="12.95" customHeight="1"/>
    <row r="6" spans="1:7" s="6" customFormat="1" ht="12.95" customHeight="1">
      <c r="A6" s="8" t="s">
        <v>1</v>
      </c>
    </row>
    <row r="7" spans="1:7" s="6" customFormat="1" ht="12.95" customHeight="1">
      <c r="A7" s="6" t="s">
        <v>2</v>
      </c>
      <c r="C7" s="11">
        <v>51554.896999999881</v>
      </c>
    </row>
    <row r="8" spans="1:7" s="6" customFormat="1" ht="12.95" customHeight="1">
      <c r="A8" s="6" t="s">
        <v>3</v>
      </c>
      <c r="C8" s="11">
        <v>4.96652</v>
      </c>
    </row>
    <row r="9" spans="1:7" s="6" customFormat="1" ht="12.95" customHeight="1">
      <c r="A9" s="12" t="s">
        <v>29</v>
      </c>
      <c r="C9" s="13">
        <v>-9.5</v>
      </c>
      <c r="D9" s="6" t="s">
        <v>30</v>
      </c>
    </row>
    <row r="10" spans="1:7" s="6" customFormat="1" ht="12.95" customHeight="1" thickBot="1">
      <c r="C10" s="14" t="s">
        <v>19</v>
      </c>
      <c r="D10" s="14" t="s">
        <v>20</v>
      </c>
    </row>
    <row r="11" spans="1:7" s="6" customFormat="1" ht="12.95" customHeight="1">
      <c r="A11" s="6" t="s">
        <v>15</v>
      </c>
      <c r="C11" s="15">
        <f ca="1">INTERCEPT(INDIRECT($G$11):G992,INDIRECT($F$11):F992)</f>
        <v>2.0896964429701775E-2</v>
      </c>
      <c r="D11" s="7"/>
      <c r="F11" s="16" t="str">
        <f>"F"&amp;E19</f>
        <v>F22</v>
      </c>
      <c r="G11" s="15" t="str">
        <f>"G"&amp;E19</f>
        <v>G22</v>
      </c>
    </row>
    <row r="12" spans="1:7" s="6" customFormat="1" ht="12.95" customHeight="1">
      <c r="A12" s="6" t="s">
        <v>16</v>
      </c>
      <c r="C12" s="15">
        <f ca="1">SLOPE(INDIRECT($G$11):G992,INDIRECT($F$11):F992)</f>
        <v>-8.0357143100887432E-6</v>
      </c>
      <c r="D12" s="7"/>
    </row>
    <row r="13" spans="1:7" s="6" customFormat="1" ht="12.95" customHeight="1">
      <c r="A13" s="6" t="s">
        <v>18</v>
      </c>
      <c r="C13" s="7" t="s">
        <v>13</v>
      </c>
      <c r="D13" s="17" t="s">
        <v>38</v>
      </c>
      <c r="E13" s="13">
        <v>1</v>
      </c>
    </row>
    <row r="14" spans="1:7" s="6" customFormat="1" ht="12.95" customHeight="1">
      <c r="D14" s="17" t="s">
        <v>31</v>
      </c>
      <c r="E14" s="18">
        <f ca="1">NOW()+15018.5+$C$9/24</f>
        <v>60370.741639930551</v>
      </c>
    </row>
    <row r="15" spans="1:7" s="6" customFormat="1" ht="12.95" customHeight="1">
      <c r="A15" s="19" t="s">
        <v>17</v>
      </c>
      <c r="C15" s="20">
        <f ca="1">(C7+C11)+(C8+C12)*INT(MAX(F21:F3533))</f>
        <v>56695.25778</v>
      </c>
      <c r="D15" s="17" t="s">
        <v>39</v>
      </c>
      <c r="E15" s="18">
        <f ca="1">ROUND(2*(E14-$C$7)/$C$8,0)/2+E13</f>
        <v>1776</v>
      </c>
    </row>
    <row r="16" spans="1:7" s="6" customFormat="1" ht="12.95" customHeight="1">
      <c r="A16" s="8" t="s">
        <v>4</v>
      </c>
      <c r="C16" s="21">
        <f ca="1">+C8+C12</f>
        <v>4.9665119642856901</v>
      </c>
      <c r="D16" s="17" t="s">
        <v>32</v>
      </c>
      <c r="E16" s="15">
        <f ca="1">ROUND(2*(E14-$C$15)/$C$16,0)/2+E13</f>
        <v>741</v>
      </c>
    </row>
    <row r="17" spans="1:18" s="6" customFormat="1" ht="12.95" customHeight="1" thickBot="1">
      <c r="A17" s="17" t="s">
        <v>28</v>
      </c>
      <c r="C17" s="6">
        <f>COUNT(C21:C2191)</f>
        <v>3</v>
      </c>
      <c r="D17" s="17" t="s">
        <v>33</v>
      </c>
      <c r="E17" s="22">
        <f ca="1">+$C$15+$C$16*E16-15018.5-$C$9/24</f>
        <v>45357.338978869033</v>
      </c>
    </row>
    <row r="18" spans="1:18" s="6" customFormat="1" ht="12.95" customHeight="1" thickTop="1" thickBot="1">
      <c r="A18" s="8" t="s">
        <v>5</v>
      </c>
      <c r="C18" s="23">
        <f ca="1">+C15</f>
        <v>56695.25778</v>
      </c>
      <c r="D18" s="24">
        <f ca="1">+C16</f>
        <v>4.9665119642856901</v>
      </c>
      <c r="E18" s="25" t="s">
        <v>34</v>
      </c>
    </row>
    <row r="19" spans="1:18" s="6" customFormat="1" ht="12.95" customHeight="1" thickTop="1">
      <c r="A19" s="3" t="s">
        <v>35</v>
      </c>
      <c r="E19" s="26">
        <v>22</v>
      </c>
    </row>
    <row r="20" spans="1:18" s="6" customFormat="1" ht="12.95" customHeight="1" thickBot="1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7" t="s">
        <v>36</v>
      </c>
      <c r="I20" s="27" t="s">
        <v>47</v>
      </c>
      <c r="J20" s="27" t="s">
        <v>48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4" t="s">
        <v>14</v>
      </c>
      <c r="R20" s="29" t="s">
        <v>37</v>
      </c>
    </row>
    <row r="21" spans="1:18" s="6" customFormat="1" ht="12.95" customHeight="1">
      <c r="A21" s="6" t="s">
        <v>43</v>
      </c>
      <c r="C21" s="11">
        <v>51554.896999999881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2.0896964429701775E-2</v>
      </c>
      <c r="Q21" s="30">
        <f>+C21-15018.5</f>
        <v>36536.396999999881</v>
      </c>
    </row>
    <row r="22" spans="1:18" s="6" customFormat="1" ht="12.95" customHeight="1">
      <c r="A22" s="4" t="s">
        <v>44</v>
      </c>
      <c r="B22" s="5" t="s">
        <v>45</v>
      </c>
      <c r="C22" s="4">
        <v>55582.759100000003</v>
      </c>
      <c r="D22" s="4">
        <v>4.0000000000000002E-4</v>
      </c>
      <c r="E22" s="6">
        <f>+(C22-C$7)/C$8</f>
        <v>811.00289538753941</v>
      </c>
      <c r="F22" s="6">
        <f>ROUND(2*E22,0)/2</f>
        <v>811</v>
      </c>
      <c r="G22" s="6">
        <f>+C22-(C$7+F22*C$8)</f>
        <v>1.4380000124219805E-2</v>
      </c>
      <c r="I22" s="6">
        <f>+G22</f>
        <v>1.4380000124219805E-2</v>
      </c>
      <c r="O22" s="6">
        <f ca="1">+C$11+C$12*$F22</f>
        <v>1.4380000124219805E-2</v>
      </c>
      <c r="Q22" s="30">
        <f>+C22-15018.5</f>
        <v>40564.259100000003</v>
      </c>
    </row>
    <row r="23" spans="1:18" s="6" customFormat="1" ht="12.95" customHeight="1">
      <c r="A23" s="31" t="s">
        <v>46</v>
      </c>
      <c r="B23" s="32" t="s">
        <v>45</v>
      </c>
      <c r="C23" s="33">
        <v>56695.25778</v>
      </c>
      <c r="D23" s="31">
        <v>8.9999999999999998E-4</v>
      </c>
      <c r="E23" s="6">
        <f>+(C23-C$7)/C$8</f>
        <v>1035.0025329607288</v>
      </c>
      <c r="F23" s="6">
        <f>ROUND(2*E23,0)/2</f>
        <v>1035</v>
      </c>
      <c r="G23" s="6">
        <f>+C23-(C$7+F23*C$8)</f>
        <v>1.2580000118759926E-2</v>
      </c>
      <c r="I23" s="6">
        <f>+G23</f>
        <v>1.2580000118759926E-2</v>
      </c>
      <c r="O23" s="6">
        <f ca="1">+C$11+C$12*$F23</f>
        <v>1.2580000118759925E-2</v>
      </c>
      <c r="Q23" s="30">
        <f>+C23-15018.5</f>
        <v>41676.75778</v>
      </c>
    </row>
    <row r="24" spans="1:18" s="6" customFormat="1" ht="12.95" customHeight="1">
      <c r="C24" s="11"/>
      <c r="D24" s="11"/>
      <c r="Q24" s="30"/>
    </row>
    <row r="25" spans="1:18" s="6" customFormat="1" ht="12.95" customHeight="1">
      <c r="C25" s="11"/>
      <c r="D25" s="11"/>
      <c r="Q25" s="30"/>
    </row>
    <row r="26" spans="1:18" s="6" customFormat="1" ht="12.95" customHeight="1">
      <c r="C26" s="11"/>
      <c r="D26" s="11"/>
      <c r="Q26" s="30"/>
    </row>
    <row r="27" spans="1:18" s="6" customFormat="1" ht="12.95" customHeight="1">
      <c r="C27" s="11"/>
      <c r="D27" s="11"/>
      <c r="Q27" s="30"/>
    </row>
    <row r="28" spans="1:18" s="6" customFormat="1" ht="12.95" customHeight="1">
      <c r="C28" s="11"/>
      <c r="D28" s="11"/>
      <c r="Q28" s="30"/>
    </row>
    <row r="29" spans="1:18" s="6" customFormat="1" ht="12.95" customHeight="1">
      <c r="C29" s="11"/>
      <c r="D29" s="11"/>
      <c r="Q29" s="30"/>
    </row>
    <row r="30" spans="1:18" s="6" customFormat="1" ht="12.95" customHeight="1">
      <c r="C30" s="11"/>
      <c r="D30" s="11"/>
      <c r="Q30" s="30"/>
    </row>
    <row r="31" spans="1:18" s="6" customFormat="1" ht="12.95" customHeight="1">
      <c r="C31" s="11"/>
      <c r="D31" s="11"/>
      <c r="Q31" s="30"/>
    </row>
    <row r="32" spans="1:18" s="6" customFormat="1" ht="12.95" customHeight="1">
      <c r="C32" s="11"/>
      <c r="D32" s="11"/>
      <c r="Q32" s="30"/>
    </row>
    <row r="33" spans="3:17" s="6" customFormat="1" ht="12.95" customHeight="1">
      <c r="C33" s="11"/>
      <c r="D33" s="11"/>
      <c r="Q33" s="30"/>
    </row>
    <row r="34" spans="3:17" s="6" customFormat="1" ht="12.95" customHeight="1">
      <c r="C34" s="11"/>
      <c r="D34" s="11"/>
    </row>
    <row r="35" spans="3:17" s="6" customFormat="1" ht="12.95" customHeight="1">
      <c r="C35" s="11"/>
      <c r="D35" s="11"/>
    </row>
    <row r="36" spans="3:17" s="6" customFormat="1" ht="12.95" customHeight="1">
      <c r="C36" s="11"/>
      <c r="D36" s="11"/>
    </row>
    <row r="37" spans="3:17" s="6" customFormat="1" ht="12.95" customHeight="1">
      <c r="C37" s="11"/>
      <c r="D37" s="11"/>
    </row>
    <row r="38" spans="3:17" s="6" customFormat="1" ht="12.95" customHeight="1">
      <c r="C38" s="11"/>
      <c r="D38" s="11"/>
    </row>
    <row r="39" spans="3:17" s="6" customFormat="1" ht="12.95" customHeight="1">
      <c r="C39" s="11"/>
      <c r="D39" s="11"/>
    </row>
    <row r="40" spans="3:17" s="6" customFormat="1" ht="12.95" customHeight="1">
      <c r="C40" s="11"/>
      <c r="D40" s="11"/>
    </row>
    <row r="41" spans="3:17" s="6" customFormat="1" ht="12.95" customHeight="1">
      <c r="C41" s="11"/>
      <c r="D41" s="11"/>
    </row>
    <row r="42" spans="3:17" s="6" customFormat="1" ht="12.95" customHeight="1">
      <c r="C42" s="11"/>
      <c r="D42" s="11"/>
    </row>
    <row r="43" spans="3:17" s="6" customFormat="1" ht="12.95" customHeight="1">
      <c r="C43" s="11"/>
      <c r="D43" s="11"/>
    </row>
    <row r="44" spans="3:17" s="6" customFormat="1" ht="12.95" customHeight="1">
      <c r="C44" s="11"/>
      <c r="D44" s="11"/>
    </row>
    <row r="45" spans="3:17" ht="12.95" customHeight="1">
      <c r="C45" s="2"/>
      <c r="D45" s="2"/>
    </row>
    <row r="46" spans="3:17" ht="12.95" customHeight="1">
      <c r="C46" s="2"/>
      <c r="D46" s="2"/>
    </row>
    <row r="47" spans="3:17" ht="12.95" customHeight="1">
      <c r="C47" s="2"/>
      <c r="D47" s="2"/>
    </row>
    <row r="48" spans="3:17" ht="12.95" customHeight="1">
      <c r="C48" s="2"/>
      <c r="D48" s="2"/>
    </row>
    <row r="49" spans="3:4" ht="12.95" customHeight="1">
      <c r="C49" s="2"/>
      <c r="D49" s="2"/>
    </row>
    <row r="50" spans="3:4" ht="12.95" customHeight="1">
      <c r="C50" s="2"/>
      <c r="D50" s="2"/>
    </row>
    <row r="51" spans="3:4" ht="12.95" customHeight="1">
      <c r="C51" s="2"/>
      <c r="D51" s="2"/>
    </row>
    <row r="52" spans="3:4" ht="12.95" customHeight="1">
      <c r="C52" s="2"/>
      <c r="D52" s="2"/>
    </row>
    <row r="53" spans="3:4" ht="12.95" customHeight="1">
      <c r="C53" s="2"/>
      <c r="D53" s="2"/>
    </row>
    <row r="54" spans="3:4" ht="12.95" customHeight="1">
      <c r="C54" s="2"/>
      <c r="D54" s="2"/>
    </row>
    <row r="55" spans="3:4" ht="12.95" customHeight="1">
      <c r="C55" s="2"/>
      <c r="D55" s="2"/>
    </row>
    <row r="56" spans="3:4" ht="12.95" customHeight="1">
      <c r="C56" s="2"/>
      <c r="D56" s="2"/>
    </row>
    <row r="57" spans="3:4" ht="12.95" customHeight="1">
      <c r="C57" s="2"/>
      <c r="D57" s="2"/>
    </row>
    <row r="58" spans="3:4" ht="12.95" customHeight="1">
      <c r="C58" s="2"/>
      <c r="D58" s="2"/>
    </row>
    <row r="59" spans="3:4" ht="12.95" customHeight="1">
      <c r="C59" s="2"/>
      <c r="D59" s="2"/>
    </row>
    <row r="60" spans="3:4" ht="12.95" customHeight="1">
      <c r="C60" s="2"/>
      <c r="D60" s="2"/>
    </row>
    <row r="61" spans="3:4" ht="12.95" customHeight="1">
      <c r="C61" s="2"/>
      <c r="D61" s="2"/>
    </row>
    <row r="62" spans="3:4" ht="12.95" customHeight="1">
      <c r="C62" s="2"/>
      <c r="D62" s="2"/>
    </row>
    <row r="63" spans="3:4" ht="12.95" customHeight="1">
      <c r="C63" s="2"/>
      <c r="D63" s="2"/>
    </row>
    <row r="64" spans="3:4" ht="12.95" customHeight="1">
      <c r="C64" s="2"/>
      <c r="D64" s="2"/>
    </row>
    <row r="65" spans="3:4" ht="12.95" customHeight="1">
      <c r="C65" s="2"/>
      <c r="D65" s="2"/>
    </row>
    <row r="66" spans="3:4" ht="12.95" customHeight="1">
      <c r="C66" s="2"/>
      <c r="D66" s="2"/>
    </row>
    <row r="67" spans="3:4" ht="12.95" customHeight="1">
      <c r="C67" s="2"/>
      <c r="D67" s="2"/>
    </row>
    <row r="68" spans="3:4" ht="12.95" customHeight="1">
      <c r="C68" s="2"/>
      <c r="D68" s="2"/>
    </row>
    <row r="69" spans="3:4" ht="12.95" customHeight="1">
      <c r="C69" s="2"/>
      <c r="D69" s="2"/>
    </row>
    <row r="70" spans="3:4" ht="12.95" customHeight="1">
      <c r="C70" s="2"/>
      <c r="D70" s="2"/>
    </row>
    <row r="71" spans="3:4" ht="12.95" customHeight="1">
      <c r="C71" s="2"/>
      <c r="D71" s="2"/>
    </row>
    <row r="72" spans="3:4" ht="12.95" customHeight="1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2024-03-01T04:47:57Z</dcterms:modified>
</cp:coreProperties>
</file>