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95F3AD9-1B20-4006-92C8-54EA61BC8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Q28" i="1"/>
  <c r="F15" i="1"/>
  <c r="F16" i="1" s="1"/>
  <c r="D9" i="1"/>
  <c r="C9" i="1"/>
  <c r="E27" i="1"/>
  <c r="F27" i="1"/>
  <c r="G27" i="1"/>
  <c r="K27" i="1"/>
  <c r="Q27" i="1"/>
  <c r="C19" i="1"/>
  <c r="Q21" i="1"/>
  <c r="E21" i="1"/>
  <c r="F21" i="1"/>
  <c r="G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K25" i="1"/>
  <c r="E26" i="1"/>
  <c r="F26" i="1"/>
  <c r="G26" i="1"/>
  <c r="Q26" i="1"/>
  <c r="K26" i="1"/>
  <c r="Q25" i="1"/>
  <c r="Q24" i="1"/>
  <c r="Q23" i="1"/>
  <c r="Q22" i="1"/>
  <c r="D15" i="1"/>
  <c r="I21" i="1"/>
  <c r="C12" i="1" l="1"/>
  <c r="C16" i="1" s="1"/>
  <c r="D18" i="1" s="1"/>
  <c r="D16" i="1"/>
  <c r="K28" i="1"/>
  <c r="C11" i="1"/>
  <c r="O24" i="1" l="1"/>
  <c r="O22" i="1"/>
  <c r="C15" i="1"/>
  <c r="O26" i="1"/>
  <c r="O23" i="1"/>
  <c r="O28" i="1"/>
  <c r="O25" i="1"/>
  <c r="O27" i="1"/>
  <c r="O21" i="1"/>
  <c r="C18" i="1" l="1"/>
  <c r="F17" i="1"/>
  <c r="F18" i="1" s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<sst xmlns="http://schemas.openxmlformats.org/spreadsheetml/2006/main" count="59" uniqueCount="51">
  <si>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</si>
  <si>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</si>
  <si>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</si>
  <si>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</si>
  <si>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</si>
  <si>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</si>
  <si>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</si>
  <si>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</si>
  <si>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</si>
  <si>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</si>
  <si>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</si>
  <si>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</si>
  <si>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</si>
  <si>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</si>
  <si>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</si>
  <si>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</si>
  <si>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</si>
  <si>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</si>
  <si>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</si>
  <si>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</si>
  <si>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</si>
  <si>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</si>
  <si>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</si>
  <si>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</si>
  <si>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</si>
  <si>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</si>
  <si>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</si>
  <si>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Misc.</t>
  </si>
  <si>
    <t>ROTSE</t>
  </si>
  <si>
    <t>ASAS</t>
  </si>
  <si>
    <t>I</t>
  </si>
  <si>
    <t>II</t>
  </si>
  <si>
    <t>EB</t>
  </si>
  <si>
    <t>IBVS 5806</t>
  </si>
  <si>
    <t>V2787 Ori / GSC 0742-0237 / HD 253252</t>
  </si>
  <si>
    <t>RHN 2021</t>
  </si>
  <si>
    <t>as of 2021-01-14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</si>
  <si>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</si>
  <si>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</si>
  <si>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</si>
  <si>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</si>
  <si>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</si>
  <si>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</si>
  <si>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</si>
  <si>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</si>
  <si>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pg</t>
  </si>
  <si>
    <t>vis</t>
  </si>
  <si>
    <t>PE</t>
  </si>
  <si>
    <t>CCD</t>
  </si>
  <si>
    <t>OEJV 226</t>
  </si>
  <si>
    <t>Num Obs&gt;&gt;&gt;&gt;&gt;&gt;&gt;&gt;&gt;&gt;&gt;&gt;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</si>
</sst>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0"/>
  </numFmts>
  <fonts count="1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indexed="20"/>
      <name val="Arial"/>
      <family val="2"/>
    </font>
    <font>
      <i/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65" fontId="0" fillId="0" borderId="0" xfId="0" applyNumberFormat="1" applyAlignment="1"/>
    <xf numFmtId="165" fontId="0" fillId="0" borderId="0" xfId="0" applyNumberFormat="1" applyAlignment="1">
      <alignment horizontal="center"/>
    </xf>
    <xf numFmtId="2" fontId="0" fillId="0" borderId="0" xfId="0" applyNumberFormat="1" applyAlignment="1"/>
    <xf numFmtId="14" fontId="0" fillId="0" borderId="0" xfId="0" applyNumberFormat="1" applyAlignment="1"/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9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2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165" fontId="0" fillId="0" borderId="0" xfId="0" applyNumberForma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V2787 Ori - O-C Diagr.</a:t>
            </a:r>
          </a:p>
        </c:rich>
      </c:tx>
      <c:layout>
        <c:manualLayout>
          <c:xMode val="edge"/>
          <c:yMode val="edge"/>
          <c:x val="0.38748363511818013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40673984605153E-2"/>
          <c:y val="0.13293070969055315"/>
          <c:w val="0.87882880042027323"/>
          <c:h val="0.688822768396502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Active!$F$21:$F$1002</c:f>
              <c:numCache>
                <c:formatCode>General</c:formatCode>
                <c:ptCount val="982"/>
                <c:pt idx="0">
                  <c:v>-3126</c:v>
                </c:pt>
                <c:pt idx="1">
                  <c:v>-3126.5</c:v>
                </c:pt>
                <c:pt idx="2">
                  <c:v>-1577</c:v>
                </c:pt>
                <c:pt idx="3">
                  <c:v>-1577.5</c:v>
                </c:pt>
                <c:pt idx="4">
                  <c:v>0</c:v>
                </c:pt>
                <c:pt idx="5">
                  <c:v>21</c:v>
                </c:pt>
                <c:pt idx="6">
                  <c:v>6408</c:v>
                </c:pt>
                <c:pt idx="7">
                  <c:v>6762</c:v>
                </c:pt>
              </c:numCache>
            </c:numRef>
          </c:xVal>
          <c:yVal>
            <c:numRef>
              <c:f>Active!$H$21:$H$1002</c:f>
              <c:numCache>
                <c:formatCode>0.0000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BC-4BB0-94D2-51FCC074388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Active!$D$22:$D$53</c:f>
                <c:numCache>
                  <c:formatCode>General</c:formatCode>
                  <c:ptCount val="32"/>
                  <c:pt idx="3">
                    <c:v>5.0000000000000001E-4</c:v>
                  </c:pt>
                  <c:pt idx="4">
                    <c:v>5.9999999999999995E-4</c:v>
                  </c:pt>
                  <c:pt idx="5">
                    <c:v>4.0000000000000002E-4</c:v>
                  </c:pt>
                  <c:pt idx="6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Active!$F$21:$F$1002</c:f>
              <c:numCache>
                <c:formatCode>General</c:formatCode>
                <c:ptCount val="982"/>
                <c:pt idx="0">
                  <c:v>-3126</c:v>
                </c:pt>
                <c:pt idx="1">
                  <c:v>-3126.5</c:v>
                </c:pt>
                <c:pt idx="2">
                  <c:v>-1577</c:v>
                </c:pt>
                <c:pt idx="3">
                  <c:v>-1577.5</c:v>
                </c:pt>
                <c:pt idx="4">
                  <c:v>0</c:v>
                </c:pt>
                <c:pt idx="5">
                  <c:v>21</c:v>
                </c:pt>
                <c:pt idx="6">
                  <c:v>6408</c:v>
                </c:pt>
                <c:pt idx="7">
                  <c:v>6762</c:v>
                </c:pt>
              </c:numCache>
            </c:numRef>
          </c:xVal>
          <c:yVal>
            <c:numRef>
              <c:f>Active!$I$21:$I$1002</c:f>
              <c:numCache>
                <c:formatCode>0.0000</c:formatCode>
                <c:ptCount val="982"/>
                <c:pt idx="0">
                  <c:v>-2.5834408006630838E-5</c:v>
                </c:pt>
                <c:pt idx="1">
                  <c:v>7.8609400225104764E-4</c:v>
                </c:pt>
                <c:pt idx="2">
                  <c:v>-2.1579560052487068E-3</c:v>
                </c:pt>
                <c:pt idx="3">
                  <c:v>2.7592919650487602E-4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BC-4BB0-94D2-51FCC074388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Active!$F$21:$F$1002</c:f>
              <c:numCache>
                <c:formatCode>General</c:formatCode>
                <c:ptCount val="982"/>
                <c:pt idx="0">
                  <c:v>-3126</c:v>
                </c:pt>
                <c:pt idx="1">
                  <c:v>-3126.5</c:v>
                </c:pt>
                <c:pt idx="2">
                  <c:v>-1577</c:v>
                </c:pt>
                <c:pt idx="3">
                  <c:v>-1577.5</c:v>
                </c:pt>
                <c:pt idx="4">
                  <c:v>0</c:v>
                </c:pt>
                <c:pt idx="5">
                  <c:v>21</c:v>
                </c:pt>
                <c:pt idx="6">
                  <c:v>6408</c:v>
                </c:pt>
                <c:pt idx="7">
                  <c:v>6762</c:v>
                </c:pt>
              </c:numCache>
            </c:numRef>
          </c:xVal>
          <c:yVal>
            <c:numRef>
              <c:f>Active!$J$21:$J$1002</c:f>
              <c:numCache>
                <c:formatCode>0.0000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BC-4BB0-94D2-51FCC0743884}"/>
            </c:ext>
          </c:extLst>
        </c:ser>
        <c:ser>
          <c:idx val="2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Active!$D$21:$D$1454</c:f>
                <c:numCache>
                  <c:formatCode>General</c:formatCode>
                  <c:ptCount val="1434"/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Active!$D$21:$D$1454</c:f>
                <c:numCache>
                  <c:formatCode>General</c:formatCode>
                  <c:ptCount val="1434"/>
                  <c:pt idx="4">
                    <c:v>5.0000000000000001E-4</c:v>
                  </c:pt>
                  <c:pt idx="5">
                    <c:v>5.9999999999999995E-4</c:v>
                  </c:pt>
                  <c:pt idx="6">
                    <c:v>4.0000000000000002E-4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Active!$F$21:$F$1002</c:f>
              <c:numCache>
                <c:formatCode>General</c:formatCode>
                <c:ptCount val="982"/>
                <c:pt idx="0">
                  <c:v>-3126</c:v>
                </c:pt>
                <c:pt idx="1">
                  <c:v>-3126.5</c:v>
                </c:pt>
                <c:pt idx="2">
                  <c:v>-1577</c:v>
                </c:pt>
                <c:pt idx="3">
                  <c:v>-1577.5</c:v>
                </c:pt>
                <c:pt idx="4">
                  <c:v>0</c:v>
                </c:pt>
                <c:pt idx="5">
                  <c:v>21</c:v>
                </c:pt>
                <c:pt idx="6">
                  <c:v>6408</c:v>
                </c:pt>
                <c:pt idx="7">
                  <c:v>6762</c:v>
                </c:pt>
              </c:numCache>
            </c:numRef>
          </c:xVal>
          <c:yVal>
            <c:numRef>
              <c:f>Active!$K$21:$K$1002</c:f>
              <c:numCache>
                <c:formatCode>0.0000</c:formatCode>
                <c:ptCount val="982"/>
                <c:pt idx="4">
                  <c:v>0</c:v>
                </c:pt>
                <c:pt idx="5">
                  <c:v>2.0136999955866486E-3</c:v>
                </c:pt>
                <c:pt idx="6">
                  <c:v>-1.1362400000507478E-2</c:v>
                </c:pt>
                <c:pt idx="7">
                  <c:v>7.9111399994872045E-2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BC-4BB0-94D2-51FCC074388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Active!$F$21:$F$1002</c:f>
              <c:numCache>
                <c:formatCode>General</c:formatCode>
                <c:ptCount val="982"/>
                <c:pt idx="0">
                  <c:v>-3126</c:v>
                </c:pt>
                <c:pt idx="1">
                  <c:v>-3126.5</c:v>
                </c:pt>
                <c:pt idx="2">
                  <c:v>-1577</c:v>
                </c:pt>
                <c:pt idx="3">
                  <c:v>-1577.5</c:v>
                </c:pt>
                <c:pt idx="4">
                  <c:v>0</c:v>
                </c:pt>
                <c:pt idx="5">
                  <c:v>21</c:v>
                </c:pt>
                <c:pt idx="6">
                  <c:v>6408</c:v>
                </c:pt>
                <c:pt idx="7">
                  <c:v>6762</c:v>
                </c:pt>
              </c:numCache>
            </c:numRef>
          </c:xVal>
          <c:yVal>
            <c:numRef>
              <c:f>Active!$L$21:$L$1002</c:f>
              <c:numCache>
                <c:formatCode>0.0000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BC-4BB0-94D2-51FCC074388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Active!$F$21:$F$1002</c:f>
              <c:numCache>
                <c:formatCode>General</c:formatCode>
                <c:ptCount val="982"/>
                <c:pt idx="0">
                  <c:v>-3126</c:v>
                </c:pt>
                <c:pt idx="1">
                  <c:v>-3126.5</c:v>
                </c:pt>
                <c:pt idx="2">
                  <c:v>-1577</c:v>
                </c:pt>
                <c:pt idx="3">
                  <c:v>-1577.5</c:v>
                </c:pt>
                <c:pt idx="4">
                  <c:v>0</c:v>
                </c:pt>
                <c:pt idx="5">
                  <c:v>21</c:v>
                </c:pt>
                <c:pt idx="6">
                  <c:v>6408</c:v>
                </c:pt>
                <c:pt idx="7">
                  <c:v>6762</c:v>
                </c:pt>
              </c:numCache>
            </c:numRef>
          </c:xVal>
          <c:yVal>
            <c:numRef>
              <c:f>Active!$M$21:$M$1002</c:f>
              <c:numCache>
                <c:formatCode>0.0000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BC-4BB0-94D2-51FCC074388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Misc.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Active!$F$21:$F$1002</c:f>
              <c:numCache>
                <c:formatCode>General</c:formatCode>
                <c:ptCount val="982"/>
                <c:pt idx="0">
                  <c:v>-3126</c:v>
                </c:pt>
                <c:pt idx="1">
                  <c:v>-3126.5</c:v>
                </c:pt>
                <c:pt idx="2">
                  <c:v>-1577</c:v>
                </c:pt>
                <c:pt idx="3">
                  <c:v>-1577.5</c:v>
                </c:pt>
                <c:pt idx="4">
                  <c:v>0</c:v>
                </c:pt>
                <c:pt idx="5">
                  <c:v>21</c:v>
                </c:pt>
                <c:pt idx="6">
                  <c:v>6408</c:v>
                </c:pt>
                <c:pt idx="7">
                  <c:v>6762</c:v>
                </c:pt>
              </c:numCache>
            </c:numRef>
          </c:xVal>
          <c:yVal>
            <c:numRef>
              <c:f>Active!$N$21:$N$1002</c:f>
              <c:numCache>
                <c:formatCode>0.0000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BC-4BB0-94D2-51FCC074388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Active!$F$21:$F$1002</c:f>
              <c:numCache>
                <c:formatCode>General</c:formatCode>
                <c:ptCount val="982"/>
                <c:pt idx="0">
                  <c:v>-3126</c:v>
                </c:pt>
                <c:pt idx="1">
                  <c:v>-3126.5</c:v>
                </c:pt>
                <c:pt idx="2">
                  <c:v>-1577</c:v>
                </c:pt>
                <c:pt idx="3">
                  <c:v>-1577.5</c:v>
                </c:pt>
                <c:pt idx="4">
                  <c:v>0</c:v>
                </c:pt>
                <c:pt idx="5">
                  <c:v>21</c:v>
                </c:pt>
                <c:pt idx="6">
                  <c:v>6408</c:v>
                </c:pt>
                <c:pt idx="7">
                  <c:v>6762</c:v>
                </c:pt>
              </c:numCache>
            </c:numRef>
          </c:xVal>
          <c:yVal>
            <c:numRef>
              <c:f>Active!$O$21:$O$1002</c:f>
              <c:numCache>
                <c:formatCode>0.0000</c:formatCode>
                <c:ptCount val="982"/>
                <c:pt idx="0">
                  <c:v>-5.5604466783162393E-3</c:v>
                </c:pt>
                <c:pt idx="1">
                  <c:v>-5.5624111911358057E-3</c:v>
                </c:pt>
                <c:pt idx="2">
                  <c:v>5.2561403670424185E-4</c:v>
                </c:pt>
                <c:pt idx="3">
                  <c:v>5.2364952388467365E-4</c:v>
                </c:pt>
                <c:pt idx="4">
                  <c:v>6.7216874696205088E-3</c:v>
                </c:pt>
                <c:pt idx="5">
                  <c:v>6.8041970080423486E-3</c:v>
                </c:pt>
                <c:pt idx="6">
                  <c:v>3.1898883765199101E-2</c:v>
                </c:pt>
                <c:pt idx="7">
                  <c:v>3.3289758841452972E-2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BC-4BB0-94D2-51FCC074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596600"/>
        <c:axId val="1"/>
      </c:scatterChart>
      <c:valAx>
        <c:axId val="83059660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2543331550932961"/>
              <c:y val="0.91843027174473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1984021304926764E-2"/>
              <c:y val="0.386707583002275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596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97484019557477"/>
          <c:y val="0.93051486388974791"/>
          <c:w val="0.56058630487434091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19050</xdr:rowOff>
    </xdr:from>
    <xdr:to>
      <xdr:col>19</xdr:col>
      <xdr:colOff>238125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19B0AB1-6614-77B3-D505-A7A2760FC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3"/>
  <sheetViews>
    <sheetView tabSelected="1" workbookViewId="0">
      <pane xSplit="15" ySplit="22" topLeftCell="P23" activePane="bottomRight" state="frozen"/>
      <selection pane="topRight" activeCell="P1" sqref="P1"/>
      <selection pane="bottomLeft" activeCell="A23" sqref="A23"/>
      <selection pane="bottomRight" activeCell="J36" sqref="J36"/>
    </sheetView>
  </sheetViews>
  <sheetFormatPr defaultColWidth="10.28515625" defaultRowHeight="12.75"/>
  <cols>
    <col min="1" max="1" width="15.7109375" customWidth="1"/>
    <col min="2" max="2" width="4.140625" customWidth="1"/>
    <col min="3" max="3" width="11.85546875" style="2" customWidth="1"/>
    <col min="4" max="4" width="9.42578125" style="2" customWidth="1"/>
    <col min="5" max="5" width="9.140625" style="4" customWidth="1"/>
    <col min="6" max="6" width="16.7109375" customWidth="1"/>
    <col min="7" max="16" width="7.140625" style="2" customWidth="1"/>
    <col min="17" max="17" width="10.42578125" style="5" customWidth="1"/>
  </cols>
  <sheetData>
    <row r="1" spans="1:25" ht="20.25">
      <c r="A1" s="1" t="s">
        <v>34</v>
      </c>
      <c r="B1" s="1"/>
      <c r="C1"/>
      <c r="D1"/>
      <c r="E1"/>
      <c r="G1"/>
      <c r="H1"/>
      <c r="I1"/>
      <c r="J1"/>
      <c r="K1"/>
      <c r="L1"/>
      <c r="M1"/>
      <c r="N1"/>
      <c r="O1"/>
      <c r="P1"/>
      <c r="Q1"/>
      <c r="U1" s="2"/>
      <c r="V1" s="3"/>
      <c r="W1" s="4"/>
      <c r="Y1" s="2"/>
    </row>
    <row r="2" spans="1:25" s="7" customFormat="1" ht="12.95" customHeight="1">
      <c r="A2" s="7" t="s">
        <v>24</v>
      </c>
      <c r="B2" s="8" t="s">
        <v>32</v>
      </c>
      <c r="U2" s="9"/>
      <c r="V2" s="10"/>
      <c r="W2" s="11"/>
      <c r="Y2" s="9"/>
    </row>
    <row r="3" spans="1:25" s="7" customFormat="1" ht="12.95" customHeight="1" thickBot="1">
      <c r="U3" s="9"/>
      <c r="V3" s="10"/>
      <c r="W3" s="11"/>
      <c r="Y3" s="9"/>
    </row>
    <row r="4" spans="1:25" s="7" customFormat="1" ht="12.95" customHeight="1" thickBot="1">
      <c r="A4" s="12" t="s">
        <v>0</v>
      </c>
      <c r="B4" s="12"/>
      <c r="C4" s="13">
        <v>53818.686999999998</v>
      </c>
      <c r="D4" s="14">
        <v>0.34730899999999998</v>
      </c>
      <c r="E4" s="15" t="s">
        <v>36</v>
      </c>
      <c r="U4" s="9"/>
      <c r="V4" s="10"/>
      <c r="W4" s="11"/>
      <c r="Y4" s="9"/>
    </row>
    <row r="5" spans="1:25" s="7" customFormat="1" ht="12.95" customHeight="1">
      <c r="A5" s="16" t="s">
        <v>37</v>
      </c>
      <c r="C5" s="17">
        <v>-9.5</v>
      </c>
      <c r="D5" s="7" t="s">
        <v>38</v>
      </c>
    </row>
    <row r="6" spans="1:25" s="7" customFormat="1" ht="12.95" customHeight="1">
      <c r="A6" s="12" t="s">
        <v>1</v>
      </c>
      <c r="B6" s="12"/>
    </row>
    <row r="7" spans="1:25" s="7" customFormat="1" ht="12.95" customHeight="1">
      <c r="A7" s="7" t="s">
        <v>2</v>
      </c>
      <c r="C7" s="9">
        <v>54031.976300000002</v>
      </c>
    </row>
    <row r="8" spans="1:25" s="7" customFormat="1" ht="12.95" customHeight="1">
      <c r="A8" s="7" t="s">
        <v>3</v>
      </c>
      <c r="C8" s="18">
        <v>0.81098029999999999</v>
      </c>
    </row>
    <row r="9" spans="1:25" s="7" customFormat="1" ht="12.95" customHeight="1">
      <c r="A9" s="19" t="s">
        <v>39</v>
      </c>
      <c r="B9" s="20">
        <v>21</v>
      </c>
      <c r="C9" s="21" t="str">
        <f>"F"&amp;B9</f>
        <v>F21</v>
      </c>
      <c r="D9" s="22" t="str">
        <f>"G"&amp;B9</f>
        <v>G21</v>
      </c>
      <c r="E9" s="11"/>
      <c r="G9" s="9"/>
    </row>
    <row r="10" spans="1:25" s="7" customFormat="1" ht="12.95" customHeight="1" thickBot="1">
      <c r="C10" s="23" t="s">
        <v>19</v>
      </c>
      <c r="D10" s="23" t="s">
        <v>20</v>
      </c>
    </row>
    <row r="11" spans="1:25" s="7" customFormat="1" ht="12.95" customHeight="1">
      <c r="A11" s="7" t="s">
        <v>15</v>
      </c>
      <c r="C11" s="7">
        <f>INTERCEPT(G21:G1002,F21:F1002)</f>
        <v>6.7216874696205088E-3</v>
      </c>
      <c r="D11" s="24"/>
    </row>
    <row r="12" spans="1:25" s="7" customFormat="1" ht="12.95" customHeight="1">
      <c r="A12" s="7" t="s">
        <v>16</v>
      </c>
      <c r="C12" s="7">
        <f>SLOPE(G21:G1002,F21:F1002)</f>
        <v>3.9290256391352359E-6</v>
      </c>
      <c r="D12" s="24"/>
    </row>
    <row r="13" spans="1:25" s="7" customFormat="1" ht="12.95" customHeight="1">
      <c r="A13" s="7" t="s">
        <v>18</v>
      </c>
      <c r="C13" s="24" t="s">
        <v>13</v>
      </c>
      <c r="D13" s="24"/>
    </row>
    <row r="14" spans="1:25" s="7" customFormat="1" ht="12.95" customHeight="1">
      <c r="A14" s="7" t="s">
        <v>23</v>
      </c>
      <c r="E14" s="25" t="s">
        <v>40</v>
      </c>
      <c r="F14" s="17">
        <v>1</v>
      </c>
    </row>
    <row r="15" spans="1:25" s="7" customFormat="1" ht="12.95" customHeight="1">
      <c r="A15" s="26" t="s">
        <v>17</v>
      </c>
      <c r="B15" s="26"/>
      <c r="C15" s="27">
        <f>(C7+C11)+(C8+C12)*INT(MAX(F21:F3533))</f>
        <v>59515.85837835884</v>
      </c>
      <c r="D15" s="7">
        <f>MAX(C21:C53)</f>
        <v>59515.904199999997</v>
      </c>
      <c r="E15" s="25" t="s">
        <v>41</v>
      </c>
      <c r="F15" s="28">
        <f ca="1">NOW()+15018.5+$C$5/24</f>
        <v>60370.748450115738</v>
      </c>
    </row>
    <row r="16" spans="1:25" s="7" customFormat="1" ht="12.95" customHeight="1">
      <c r="A16" s="12" t="s">
        <v>4</v>
      </c>
      <c r="B16" s="12"/>
      <c r="C16" s="29">
        <f>+C8+C12</f>
        <v>0.81098422902563916</v>
      </c>
      <c r="D16" s="7">
        <f>+C$8+D$12+2*D$13*MAX(G21:G53)</f>
        <v>0.81098029999999999</v>
      </c>
      <c r="E16" s="25" t="s">
        <v>42</v>
      </c>
      <c r="F16" s="28">
        <f ca="1">ROUND(2*(F15-$C$7)/$C$8,0)/2+F14</f>
        <v>7817</v>
      </c>
    </row>
    <row r="17" spans="1:17" s="7" customFormat="1" ht="12.95" customHeight="1" thickBot="1">
      <c r="E17" s="25" t="s">
        <v>43</v>
      </c>
      <c r="F17" s="22">
        <f ca="1">ROUND(2*(F15-$C$15)/$C$16,0)/2+F14</f>
        <v>1055</v>
      </c>
    </row>
    <row r="18" spans="1:17" s="7" customFormat="1" ht="12.95" customHeight="1" thickTop="1" thickBot="1">
      <c r="A18" s="12" t="s">
        <v>5</v>
      </c>
      <c r="B18" s="12"/>
      <c r="C18" s="30">
        <f>+C15</f>
        <v>59515.85837835884</v>
      </c>
      <c r="D18" s="31">
        <f>+C16</f>
        <v>0.81098422902563916</v>
      </c>
      <c r="E18" s="25" t="s">
        <v>44</v>
      </c>
      <c r="F18" s="32">
        <f ca="1">+$C$15+$C$16*F17-15018.5-$C$5/24</f>
        <v>45353.342573314229</v>
      </c>
    </row>
    <row r="19" spans="1:17" s="7" customFormat="1" ht="12.95" customHeight="1" thickTop="1">
      <c r="A19" s="41" t="s">
        <v>50</v>
      </c>
      <c r="C19" s="7">
        <f>COUNT(C21:C3325)</f>
        <v>8</v>
      </c>
    </row>
    <row r="20" spans="1:17" s="7" customFormat="1" ht="12.95" customHeight="1" thickBot="1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45</v>
      </c>
      <c r="I20" s="33" t="s">
        <v>46</v>
      </c>
      <c r="J20" s="33" t="s">
        <v>47</v>
      </c>
      <c r="K20" s="33" t="s">
        <v>48</v>
      </c>
      <c r="L20" s="33" t="s">
        <v>25</v>
      </c>
      <c r="M20" s="33" t="s">
        <v>26</v>
      </c>
      <c r="N20" s="33" t="s">
        <v>27</v>
      </c>
      <c r="O20" s="33" t="s">
        <v>22</v>
      </c>
      <c r="P20" s="34" t="s">
        <v>21</v>
      </c>
      <c r="Q20" s="23" t="s">
        <v>14</v>
      </c>
    </row>
    <row r="21" spans="1:17" s="7" customFormat="1" ht="12.95" customHeight="1">
      <c r="A21" s="7" t="s">
        <v>28</v>
      </c>
      <c r="B21" s="24" t="s">
        <v>30</v>
      </c>
      <c r="C21" s="42">
        <v>51496.851856365596</v>
      </c>
      <c r="D21" s="42"/>
      <c r="E21" s="11">
        <f t="shared" ref="E21:E26" si="0">+(C21-C$7)/C$8</f>
        <v>-3126.000031855775</v>
      </c>
      <c r="F21" s="7">
        <f t="shared" ref="F21:F27" si="1">ROUND(2*E21,0)/2</f>
        <v>-3126</v>
      </c>
      <c r="G21" s="9">
        <f t="shared" ref="G21:G26" si="2">+C21-(C$7+F21*C$8)</f>
        <v>-2.5834408006630838E-5</v>
      </c>
      <c r="H21" s="9"/>
      <c r="I21" s="9">
        <f>+G21</f>
        <v>-2.5834408006630838E-5</v>
      </c>
      <c r="J21" s="9"/>
      <c r="K21" s="9"/>
      <c r="L21" s="9"/>
      <c r="M21" s="9"/>
      <c r="N21" s="9"/>
      <c r="O21" s="9">
        <f t="shared" ref="O21:O26" si="3">+C$11+C$12*F21</f>
        <v>-5.5604466783162393E-3</v>
      </c>
      <c r="P21" s="9"/>
      <c r="Q21" s="35">
        <f t="shared" ref="Q21:Q26" si="4">+C21-15018.5</f>
        <v>36478.351856365596</v>
      </c>
    </row>
    <row r="22" spans="1:17" s="7" customFormat="1" ht="12.95" customHeight="1">
      <c r="A22" s="7" t="s">
        <v>28</v>
      </c>
      <c r="B22" s="24" t="s">
        <v>31</v>
      </c>
      <c r="C22" s="42">
        <v>51496.447178144001</v>
      </c>
      <c r="D22" s="42"/>
      <c r="E22" s="11">
        <f t="shared" si="0"/>
        <v>-3126.4990306866907</v>
      </c>
      <c r="F22" s="7">
        <f t="shared" si="1"/>
        <v>-3126.5</v>
      </c>
      <c r="G22" s="9">
        <f t="shared" si="2"/>
        <v>7.8609400225104764E-4</v>
      </c>
      <c r="H22" s="9"/>
      <c r="I22" s="9">
        <f>+G22</f>
        <v>7.8609400225104764E-4</v>
      </c>
      <c r="J22" s="9"/>
      <c r="K22" s="9"/>
      <c r="L22" s="9"/>
      <c r="M22" s="9"/>
      <c r="N22" s="9"/>
      <c r="O22" s="9">
        <f t="shared" si="3"/>
        <v>-5.5624111911358057E-3</v>
      </c>
      <c r="P22" s="9"/>
      <c r="Q22" s="35">
        <f t="shared" si="4"/>
        <v>36477.947178144001</v>
      </c>
    </row>
    <row r="23" spans="1:17" s="7" customFormat="1" ht="12.95" customHeight="1">
      <c r="A23" s="7" t="s">
        <v>29</v>
      </c>
      <c r="B23" s="24" t="s">
        <v>30</v>
      </c>
      <c r="C23" s="42">
        <v>52753.058208943999</v>
      </c>
      <c r="D23" s="42"/>
      <c r="E23" s="11">
        <f t="shared" si="0"/>
        <v>-1577.0026609228394</v>
      </c>
      <c r="F23" s="7">
        <f t="shared" si="1"/>
        <v>-1577</v>
      </c>
      <c r="G23" s="9">
        <f t="shared" si="2"/>
        <v>-2.1579560052487068E-3</v>
      </c>
      <c r="H23" s="9"/>
      <c r="I23" s="9">
        <f>+G23</f>
        <v>-2.1579560052487068E-3</v>
      </c>
      <c r="J23" s="9"/>
      <c r="K23" s="9"/>
      <c r="L23" s="9"/>
      <c r="M23" s="9"/>
      <c r="N23" s="9"/>
      <c r="O23" s="9">
        <f t="shared" si="3"/>
        <v>5.2561403670424185E-4</v>
      </c>
      <c r="P23" s="9"/>
      <c r="Q23" s="35">
        <f t="shared" si="4"/>
        <v>37734.558208943999</v>
      </c>
    </row>
    <row r="24" spans="1:17" s="7" customFormat="1" ht="12.95" customHeight="1">
      <c r="A24" s="7" t="s">
        <v>29</v>
      </c>
      <c r="B24" s="24" t="s">
        <v>31</v>
      </c>
      <c r="C24" s="42">
        <v>52752.655152679195</v>
      </c>
      <c r="D24" s="42"/>
      <c r="E24" s="11">
        <f t="shared" si="0"/>
        <v>-1577.4996597584511</v>
      </c>
      <c r="F24" s="7">
        <f t="shared" si="1"/>
        <v>-1577.5</v>
      </c>
      <c r="G24" s="9">
        <f t="shared" si="2"/>
        <v>2.7592919650487602E-4</v>
      </c>
      <c r="H24" s="9"/>
      <c r="I24" s="9">
        <f>+G24</f>
        <v>2.7592919650487602E-4</v>
      </c>
      <c r="J24" s="9"/>
      <c r="K24" s="9"/>
      <c r="L24" s="9"/>
      <c r="M24" s="9"/>
      <c r="N24" s="9"/>
      <c r="O24" s="9">
        <f t="shared" si="3"/>
        <v>5.2364952388467365E-4</v>
      </c>
      <c r="P24" s="9"/>
      <c r="Q24" s="35">
        <f t="shared" si="4"/>
        <v>37734.155152679195</v>
      </c>
    </row>
    <row r="25" spans="1:17" s="7" customFormat="1" ht="12.95" customHeight="1">
      <c r="A25" s="7" t="s">
        <v>33</v>
      </c>
      <c r="B25" s="24" t="s">
        <v>30</v>
      </c>
      <c r="C25" s="42">
        <v>54031.976300000002</v>
      </c>
      <c r="D25" s="42">
        <v>5.0000000000000001E-4</v>
      </c>
      <c r="E25" s="11">
        <f t="shared" si="0"/>
        <v>0</v>
      </c>
      <c r="F25" s="7">
        <f t="shared" si="1"/>
        <v>0</v>
      </c>
      <c r="G25" s="9">
        <f t="shared" si="2"/>
        <v>0</v>
      </c>
      <c r="H25" s="9"/>
      <c r="I25" s="9"/>
      <c r="J25" s="9"/>
      <c r="K25" s="9">
        <f>+G25</f>
        <v>0</v>
      </c>
      <c r="L25" s="9"/>
      <c r="M25" s="9"/>
      <c r="N25" s="9"/>
      <c r="O25" s="9">
        <f t="shared" si="3"/>
        <v>6.7216874696205088E-3</v>
      </c>
      <c r="P25" s="9"/>
      <c r="Q25" s="35">
        <f t="shared" si="4"/>
        <v>39013.476300000002</v>
      </c>
    </row>
    <row r="26" spans="1:17" s="7" customFormat="1" ht="12.95" customHeight="1">
      <c r="A26" s="7" t="s">
        <v>33</v>
      </c>
      <c r="B26" s="24" t="s">
        <v>30</v>
      </c>
      <c r="C26" s="42">
        <v>54049.008900000001</v>
      </c>
      <c r="D26" s="42">
        <v>5.9999999999999995E-4</v>
      </c>
      <c r="E26" s="11">
        <f t="shared" si="0"/>
        <v>21.002483044284354</v>
      </c>
      <c r="F26" s="7">
        <f t="shared" si="1"/>
        <v>21</v>
      </c>
      <c r="G26" s="9">
        <f t="shared" si="2"/>
        <v>2.0136999955866486E-3</v>
      </c>
      <c r="H26" s="9"/>
      <c r="I26" s="9"/>
      <c r="J26" s="9"/>
      <c r="K26" s="9">
        <f>+G26</f>
        <v>2.0136999955866486E-3</v>
      </c>
      <c r="L26" s="9"/>
      <c r="M26" s="9"/>
      <c r="N26" s="9"/>
      <c r="O26" s="9">
        <f t="shared" si="3"/>
        <v>6.8041970080423486E-3</v>
      </c>
      <c r="P26" s="9"/>
      <c r="Q26" s="35">
        <f t="shared" si="4"/>
        <v>39030.508900000001</v>
      </c>
    </row>
    <row r="27" spans="1:17" s="7" customFormat="1" ht="12.95" customHeight="1">
      <c r="A27" s="12" t="s">
        <v>35</v>
      </c>
      <c r="B27" s="24"/>
      <c r="C27" s="42">
        <v>59228.726699999999</v>
      </c>
      <c r="D27" s="42">
        <v>4.0000000000000002E-4</v>
      </c>
      <c r="E27" s="11">
        <f>+(C27-C$7)/C$8</f>
        <v>6407.9859893020794</v>
      </c>
      <c r="F27" s="7">
        <f t="shared" si="1"/>
        <v>6408</v>
      </c>
      <c r="G27" s="9">
        <f>+C27-(C$7+F27*C$8)</f>
        <v>-1.1362400000507478E-2</v>
      </c>
      <c r="H27" s="9"/>
      <c r="I27" s="9"/>
      <c r="J27" s="9"/>
      <c r="K27" s="9">
        <f>+G27</f>
        <v>-1.1362400000507478E-2</v>
      </c>
      <c r="L27" s="9"/>
      <c r="M27" s="9"/>
      <c r="N27" s="9"/>
      <c r="O27" s="9">
        <f>+C$11+C$12*F27</f>
        <v>3.1898883765199101E-2</v>
      </c>
      <c r="P27" s="9"/>
      <c r="Q27" s="35">
        <f>+C27-15018.5</f>
        <v>44210.226699999999</v>
      </c>
    </row>
    <row r="28" spans="1:17" s="7" customFormat="1" ht="12.95" customHeight="1">
      <c r="A28" s="6" t="s">
        <v>49</v>
      </c>
      <c r="B28" s="36" t="s">
        <v>30</v>
      </c>
      <c r="C28" s="37">
        <v>59515.904199999997</v>
      </c>
      <c r="D28" s="38">
        <v>2.9999999999999997E-4</v>
      </c>
      <c r="E28" s="11">
        <f>+(C28-C$7)/C$8</f>
        <v>6762.0975503350637</v>
      </c>
      <c r="F28" s="7">
        <f t="shared" ref="F28" si="5">ROUND(2*E28,0)/2</f>
        <v>6762</v>
      </c>
      <c r="G28" s="9">
        <f>+C28-(C$7+F28*C$8)</f>
        <v>7.9111399994872045E-2</v>
      </c>
      <c r="H28" s="9"/>
      <c r="I28" s="9"/>
      <c r="J28" s="9"/>
      <c r="K28" s="9">
        <f>+G28</f>
        <v>7.9111399994872045E-2</v>
      </c>
      <c r="L28" s="9"/>
      <c r="M28" s="9"/>
      <c r="N28" s="9"/>
      <c r="O28" s="9">
        <f>+C$11+C$12*F28</f>
        <v>3.3289758841452972E-2</v>
      </c>
      <c r="P28" s="9"/>
      <c r="Q28" s="35">
        <f>+C28-15018.5</f>
        <v>44497.404199999997</v>
      </c>
    </row>
    <row r="29" spans="1:17" s="7" customFormat="1" ht="12.95" customHeight="1">
      <c r="B29" s="24"/>
      <c r="C29" s="42"/>
      <c r="D29" s="42"/>
      <c r="E29" s="11"/>
      <c r="G29" s="9"/>
      <c r="H29" s="9"/>
      <c r="I29" s="9"/>
      <c r="J29" s="9"/>
      <c r="K29" s="9"/>
      <c r="L29" s="9"/>
      <c r="M29" s="9"/>
      <c r="N29" s="9"/>
      <c r="O29" s="9"/>
      <c r="P29" s="9"/>
      <c r="Q29" s="35"/>
    </row>
    <row r="30" spans="1:17" s="7" customFormat="1" ht="12.95" customHeight="1">
      <c r="B30" s="24"/>
      <c r="C30" s="42"/>
      <c r="D30" s="42"/>
      <c r="E30" s="11"/>
      <c r="G30" s="9"/>
      <c r="H30" s="9"/>
      <c r="I30" s="9"/>
      <c r="J30" s="9"/>
      <c r="K30" s="9"/>
      <c r="L30" s="9"/>
      <c r="M30" s="9"/>
      <c r="N30" s="9"/>
      <c r="O30" s="9"/>
      <c r="P30" s="9"/>
      <c r="Q30" s="35"/>
    </row>
    <row r="31" spans="1:17" s="7" customFormat="1" ht="12.95" customHeight="1">
      <c r="B31" s="24"/>
      <c r="C31" s="42"/>
      <c r="D31" s="42"/>
      <c r="E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35"/>
    </row>
    <row r="32" spans="1:17" s="7" customFormat="1" ht="12.95" customHeight="1">
      <c r="A32" s="39"/>
      <c r="B32" s="24"/>
      <c r="C32" s="42"/>
      <c r="D32" s="42"/>
      <c r="E32" s="11"/>
      <c r="G32" s="9"/>
      <c r="H32" s="9"/>
      <c r="I32" s="9"/>
      <c r="J32" s="9"/>
      <c r="K32" s="9"/>
      <c r="L32" s="9"/>
      <c r="M32" s="9"/>
      <c r="N32" s="9"/>
      <c r="O32" s="9"/>
      <c r="P32" s="9"/>
      <c r="Q32" s="35"/>
    </row>
    <row r="33" spans="1:17" s="7" customFormat="1" ht="12.95" customHeight="1">
      <c r="B33" s="24"/>
      <c r="C33" s="42"/>
      <c r="D33" s="42"/>
      <c r="E33" s="11"/>
      <c r="G33" s="9"/>
      <c r="H33" s="9"/>
      <c r="I33" s="9"/>
      <c r="J33" s="9"/>
      <c r="K33" s="9"/>
      <c r="L33" s="9"/>
      <c r="M33" s="9"/>
      <c r="N33" s="9"/>
      <c r="O33" s="9"/>
      <c r="P33" s="9"/>
      <c r="Q33" s="35"/>
    </row>
    <row r="34" spans="1:17" s="7" customFormat="1" ht="12.95" customHeight="1">
      <c r="B34" s="24"/>
      <c r="C34" s="42"/>
      <c r="D34" s="42"/>
      <c r="E34" s="11"/>
      <c r="G34" s="9"/>
      <c r="H34" s="9"/>
      <c r="I34" s="9"/>
      <c r="J34" s="9"/>
      <c r="K34" s="9"/>
      <c r="L34" s="9"/>
      <c r="M34" s="9"/>
      <c r="N34" s="9"/>
      <c r="O34" s="9"/>
      <c r="P34" s="9"/>
      <c r="Q34" s="35"/>
    </row>
    <row r="35" spans="1:17" s="7" customFormat="1" ht="12.95" customHeight="1">
      <c r="B35" s="24"/>
      <c r="C35" s="42"/>
      <c r="D35" s="42"/>
      <c r="E35" s="11"/>
      <c r="G35" s="9"/>
      <c r="H35" s="9"/>
      <c r="I35" s="9"/>
      <c r="J35" s="9"/>
      <c r="K35" s="9"/>
      <c r="L35" s="9"/>
      <c r="M35" s="9"/>
      <c r="N35" s="9"/>
      <c r="O35" s="9"/>
      <c r="P35" s="9"/>
      <c r="Q35" s="35"/>
    </row>
    <row r="36" spans="1:17" s="7" customFormat="1" ht="12.95" customHeight="1">
      <c r="B36" s="24"/>
      <c r="C36" s="42"/>
      <c r="D36" s="42"/>
      <c r="E36" s="11"/>
      <c r="G36" s="9"/>
      <c r="H36" s="9"/>
      <c r="I36" s="9"/>
      <c r="J36" s="9"/>
      <c r="K36" s="9"/>
      <c r="L36" s="9"/>
      <c r="M36" s="9"/>
      <c r="N36" s="9"/>
      <c r="O36" s="9"/>
      <c r="P36" s="9"/>
      <c r="Q36" s="35"/>
    </row>
    <row r="37" spans="1:17" s="7" customFormat="1" ht="12.95" customHeight="1">
      <c r="B37" s="24"/>
      <c r="C37" s="42"/>
      <c r="D37" s="42"/>
      <c r="E37" s="40"/>
      <c r="G37" s="9"/>
      <c r="H37" s="9"/>
      <c r="I37" s="9"/>
      <c r="J37" s="9"/>
      <c r="K37" s="9"/>
      <c r="L37" s="9"/>
      <c r="M37" s="9"/>
      <c r="N37" s="9"/>
      <c r="O37" s="9"/>
      <c r="P37" s="9"/>
      <c r="Q37" s="35"/>
    </row>
    <row r="38" spans="1:17" s="7" customFormat="1" ht="12.95" customHeight="1">
      <c r="A38" s="39"/>
      <c r="B38" s="24"/>
      <c r="C38" s="42"/>
      <c r="D38" s="42"/>
      <c r="E38" s="11"/>
      <c r="G38" s="9"/>
      <c r="H38" s="9"/>
      <c r="I38" s="9"/>
      <c r="J38" s="9"/>
      <c r="K38" s="9"/>
      <c r="L38" s="9"/>
      <c r="M38" s="9"/>
      <c r="N38" s="9"/>
      <c r="O38" s="9"/>
      <c r="P38" s="9"/>
      <c r="Q38" s="35"/>
    </row>
    <row r="39" spans="1:17" s="7" customFormat="1" ht="12.95" customHeight="1">
      <c r="B39" s="24"/>
      <c r="C39" s="42"/>
      <c r="D39" s="42"/>
      <c r="E39" s="11"/>
      <c r="G39" s="9"/>
      <c r="H39" s="9"/>
      <c r="I39" s="9"/>
      <c r="J39" s="9"/>
      <c r="K39" s="9"/>
      <c r="L39" s="9"/>
      <c r="M39" s="9"/>
      <c r="N39" s="9"/>
      <c r="O39" s="9"/>
      <c r="P39" s="9"/>
      <c r="Q39" s="35"/>
    </row>
    <row r="40" spans="1:17" s="7" customFormat="1" ht="12.95" customHeight="1">
      <c r="B40" s="24"/>
      <c r="C40" s="42"/>
      <c r="D40" s="42"/>
      <c r="E40" s="11"/>
      <c r="G40" s="9"/>
      <c r="H40" s="9"/>
      <c r="I40" s="9"/>
      <c r="J40" s="9"/>
      <c r="K40" s="9"/>
      <c r="L40" s="9"/>
      <c r="M40" s="9"/>
      <c r="N40" s="9"/>
      <c r="O40" s="9"/>
      <c r="P40" s="9"/>
      <c r="Q40" s="35"/>
    </row>
    <row r="41" spans="1:17" s="7" customFormat="1" ht="12.95" customHeight="1">
      <c r="B41" s="24"/>
      <c r="C41" s="42"/>
      <c r="D41" s="42"/>
      <c r="E41" s="11"/>
      <c r="G41" s="9"/>
      <c r="H41" s="9"/>
      <c r="I41" s="9"/>
      <c r="J41" s="9"/>
      <c r="K41" s="9"/>
      <c r="L41" s="9"/>
      <c r="M41" s="9"/>
      <c r="N41" s="9"/>
      <c r="O41" s="9"/>
      <c r="P41" s="9"/>
      <c r="Q41" s="35"/>
    </row>
    <row r="42" spans="1:17" s="7" customFormat="1" ht="12.95" customHeight="1">
      <c r="B42" s="24"/>
      <c r="C42" s="42"/>
      <c r="D42" s="42"/>
      <c r="E42" s="11"/>
      <c r="G42" s="9"/>
      <c r="H42" s="9"/>
      <c r="I42" s="9"/>
      <c r="J42" s="9"/>
      <c r="K42" s="9"/>
      <c r="L42" s="9"/>
      <c r="M42" s="9"/>
      <c r="N42" s="9"/>
      <c r="O42" s="9"/>
      <c r="P42" s="9"/>
      <c r="Q42" s="35"/>
    </row>
    <row r="43" spans="1:17" s="7" customFormat="1" ht="12.95" customHeight="1">
      <c r="B43" s="24"/>
      <c r="C43" s="42"/>
      <c r="D43" s="42"/>
      <c r="E43" s="11"/>
      <c r="G43" s="9"/>
      <c r="H43" s="9"/>
      <c r="I43" s="9"/>
      <c r="J43" s="9"/>
      <c r="K43" s="9"/>
      <c r="L43" s="9"/>
      <c r="M43" s="9"/>
      <c r="N43" s="9"/>
      <c r="O43" s="9"/>
      <c r="P43" s="9"/>
      <c r="Q43" s="35"/>
    </row>
    <row r="44" spans="1:17" s="7" customFormat="1" ht="12.95" customHeight="1">
      <c r="B44" s="24"/>
      <c r="C44" s="42"/>
      <c r="D44" s="42"/>
      <c r="E44" s="11"/>
      <c r="G44" s="9"/>
      <c r="H44" s="9"/>
      <c r="I44" s="9"/>
      <c r="J44" s="9"/>
      <c r="K44" s="9"/>
      <c r="L44" s="9"/>
      <c r="M44" s="9"/>
      <c r="N44" s="9"/>
      <c r="O44" s="9"/>
      <c r="P44" s="9"/>
      <c r="Q44" s="35"/>
    </row>
    <row r="45" spans="1:17" s="7" customFormat="1" ht="12.95" customHeight="1">
      <c r="C45" s="42"/>
      <c r="D45" s="42"/>
      <c r="E45" s="11"/>
      <c r="G45" s="9"/>
      <c r="H45" s="9"/>
      <c r="I45" s="9"/>
      <c r="J45" s="9"/>
      <c r="K45" s="9"/>
      <c r="L45" s="9"/>
      <c r="M45" s="9"/>
      <c r="N45" s="9"/>
      <c r="O45" s="9"/>
      <c r="P45" s="9"/>
      <c r="Q45" s="35"/>
    </row>
    <row r="46" spans="1:17" s="7" customFormat="1" ht="12.95" customHeight="1">
      <c r="C46" s="42"/>
      <c r="D46" s="42"/>
      <c r="E46" s="11"/>
      <c r="G46" s="9"/>
      <c r="H46" s="9"/>
      <c r="I46" s="9"/>
      <c r="J46" s="9"/>
      <c r="K46" s="9"/>
      <c r="L46" s="9"/>
      <c r="M46" s="9"/>
      <c r="N46" s="9"/>
      <c r="O46" s="9"/>
      <c r="P46" s="9"/>
      <c r="Q46" s="35"/>
    </row>
    <row r="47" spans="1:17" s="7" customFormat="1" ht="12.95" customHeight="1">
      <c r="C47" s="42"/>
      <c r="D47" s="42"/>
      <c r="E47" s="11"/>
      <c r="G47" s="9"/>
      <c r="H47" s="9"/>
      <c r="I47" s="9"/>
      <c r="J47" s="9"/>
      <c r="K47" s="9"/>
      <c r="L47" s="9"/>
      <c r="M47" s="9"/>
      <c r="N47" s="9"/>
      <c r="O47" s="9"/>
      <c r="P47" s="9"/>
      <c r="Q47" s="35"/>
    </row>
    <row r="48" spans="1:17" s="7" customFormat="1" ht="12.95" customHeight="1">
      <c r="C48" s="42"/>
      <c r="D48" s="42"/>
      <c r="E48" s="11"/>
      <c r="G48" s="9"/>
      <c r="H48" s="9"/>
      <c r="I48" s="9"/>
      <c r="J48" s="9"/>
      <c r="K48" s="9"/>
      <c r="L48" s="9"/>
      <c r="M48" s="9"/>
      <c r="N48" s="9"/>
      <c r="O48" s="9"/>
      <c r="P48" s="9"/>
      <c r="Q48" s="35"/>
    </row>
    <row r="49" spans="3:17" s="7" customFormat="1" ht="12.95" customHeight="1">
      <c r="C49" s="42"/>
      <c r="D49" s="42"/>
      <c r="E49" s="11"/>
      <c r="G49" s="9"/>
      <c r="H49" s="9"/>
      <c r="I49" s="9"/>
      <c r="J49" s="9"/>
      <c r="K49" s="9"/>
      <c r="L49" s="9"/>
      <c r="M49" s="9"/>
      <c r="N49" s="9"/>
      <c r="O49" s="9"/>
      <c r="P49" s="9"/>
      <c r="Q49" s="35"/>
    </row>
    <row r="50" spans="3:17" s="7" customFormat="1" ht="12.95" customHeight="1">
      <c r="C50" s="42"/>
      <c r="D50" s="42"/>
      <c r="E50" s="11"/>
      <c r="G50" s="9"/>
      <c r="H50" s="9"/>
      <c r="I50" s="9"/>
      <c r="J50" s="9"/>
      <c r="K50" s="9"/>
      <c r="L50" s="9"/>
      <c r="M50" s="9"/>
      <c r="N50" s="9"/>
      <c r="O50" s="9"/>
      <c r="P50" s="9"/>
      <c r="Q50" s="35"/>
    </row>
    <row r="51" spans="3:17" s="7" customFormat="1" ht="12.95" customHeight="1">
      <c r="C51" s="42"/>
      <c r="D51" s="42"/>
      <c r="E51" s="11"/>
      <c r="G51" s="9"/>
      <c r="H51" s="9"/>
      <c r="I51" s="9"/>
      <c r="J51" s="9"/>
      <c r="K51" s="9"/>
      <c r="L51" s="9"/>
      <c r="M51" s="9"/>
      <c r="N51" s="9"/>
      <c r="O51" s="9"/>
      <c r="P51" s="9"/>
      <c r="Q51" s="35"/>
    </row>
    <row r="52" spans="3:17" s="7" customFormat="1" ht="12.95" customHeight="1">
      <c r="C52" s="42"/>
      <c r="D52" s="42"/>
      <c r="E52" s="11"/>
      <c r="G52" s="9"/>
      <c r="H52" s="9"/>
      <c r="I52" s="9"/>
      <c r="J52" s="9"/>
      <c r="K52" s="9"/>
      <c r="L52" s="9"/>
      <c r="M52" s="9"/>
      <c r="N52" s="9"/>
      <c r="O52" s="9"/>
      <c r="P52" s="9"/>
      <c r="Q52" s="35"/>
    </row>
    <row r="53" spans="3:17" s="7" customFormat="1" ht="12.95" customHeight="1">
      <c r="C53" s="42"/>
      <c r="D53" s="42"/>
      <c r="E53" s="11"/>
      <c r="G53" s="9"/>
      <c r="H53" s="9"/>
      <c r="I53" s="9"/>
      <c r="J53" s="9"/>
      <c r="K53" s="9"/>
      <c r="L53" s="9"/>
      <c r="M53" s="9"/>
      <c r="N53" s="9"/>
      <c r="O53" s="9"/>
      <c r="P53" s="9"/>
      <c r="Q53" s="35"/>
    </row>
    <row r="54" spans="3:17" s="7" customFormat="1" ht="12.95" customHeight="1">
      <c r="C54" s="42"/>
      <c r="D54" s="42"/>
      <c r="E54" s="11"/>
      <c r="G54" s="9"/>
      <c r="H54" s="9"/>
      <c r="I54" s="9"/>
      <c r="J54" s="9"/>
      <c r="K54" s="9"/>
      <c r="L54" s="9"/>
      <c r="M54" s="9"/>
      <c r="N54" s="9"/>
      <c r="O54" s="9"/>
      <c r="P54" s="9"/>
      <c r="Q54" s="35"/>
    </row>
    <row r="55" spans="3:17" s="7" customFormat="1" ht="12.95" customHeight="1">
      <c r="C55" s="42"/>
      <c r="D55" s="42"/>
      <c r="E55" s="11"/>
      <c r="G55" s="9"/>
      <c r="H55" s="9"/>
      <c r="I55" s="9"/>
      <c r="J55" s="9"/>
      <c r="K55" s="9"/>
      <c r="L55" s="9"/>
      <c r="M55" s="9"/>
      <c r="N55" s="9"/>
      <c r="O55" s="9"/>
      <c r="P55" s="9"/>
      <c r="Q55" s="35"/>
    </row>
    <row r="56" spans="3:17" s="7" customFormat="1" ht="12.95" customHeight="1">
      <c r="C56" s="42"/>
      <c r="D56" s="42"/>
      <c r="E56" s="11"/>
      <c r="G56" s="9"/>
      <c r="H56" s="9"/>
      <c r="I56" s="9"/>
      <c r="J56" s="9"/>
      <c r="K56" s="9"/>
      <c r="L56" s="9"/>
      <c r="M56" s="9"/>
      <c r="N56" s="9"/>
      <c r="O56" s="9"/>
      <c r="P56" s="9"/>
      <c r="Q56" s="35"/>
    </row>
    <row r="57" spans="3:17" s="7" customFormat="1" ht="12.95" customHeight="1">
      <c r="C57" s="42"/>
      <c r="D57" s="42"/>
      <c r="E57" s="11"/>
      <c r="G57" s="9"/>
      <c r="H57" s="9"/>
      <c r="I57" s="9"/>
      <c r="J57" s="9"/>
      <c r="K57" s="9"/>
      <c r="L57" s="9"/>
      <c r="M57" s="9"/>
      <c r="N57" s="9"/>
      <c r="O57" s="9"/>
      <c r="P57" s="9"/>
      <c r="Q57" s="35"/>
    </row>
    <row r="58" spans="3:17" s="7" customFormat="1" ht="12.95" customHeight="1">
      <c r="C58" s="42"/>
      <c r="D58" s="42"/>
      <c r="E58" s="11"/>
      <c r="G58" s="9"/>
      <c r="H58" s="9"/>
      <c r="I58" s="9"/>
      <c r="J58" s="9"/>
      <c r="K58" s="9"/>
      <c r="L58" s="9"/>
      <c r="M58" s="9"/>
      <c r="N58" s="9"/>
      <c r="O58" s="9"/>
      <c r="P58" s="9"/>
      <c r="Q58" s="35"/>
    </row>
    <row r="59" spans="3:17" s="7" customFormat="1" ht="12.95" customHeight="1">
      <c r="C59" s="42"/>
      <c r="D59" s="42"/>
      <c r="E59" s="11"/>
      <c r="G59" s="9"/>
      <c r="H59" s="9"/>
      <c r="I59" s="9"/>
      <c r="J59" s="9"/>
      <c r="K59" s="9"/>
      <c r="L59" s="9"/>
      <c r="M59" s="9"/>
      <c r="N59" s="9"/>
      <c r="O59" s="9"/>
      <c r="P59" s="9"/>
      <c r="Q59" s="35"/>
    </row>
    <row r="60" spans="3:17" s="7" customFormat="1" ht="12.95" customHeight="1">
      <c r="C60" s="42"/>
      <c r="D60" s="42"/>
      <c r="E60" s="11"/>
      <c r="G60" s="9"/>
      <c r="H60" s="9"/>
      <c r="I60" s="9"/>
      <c r="J60" s="9"/>
      <c r="K60" s="9"/>
      <c r="L60" s="9"/>
      <c r="M60" s="9"/>
      <c r="N60" s="9"/>
      <c r="O60" s="9"/>
      <c r="P60" s="9"/>
      <c r="Q60" s="35"/>
    </row>
    <row r="61" spans="3:17" s="7" customFormat="1" ht="12.95" customHeight="1">
      <c r="C61" s="42"/>
      <c r="D61" s="42"/>
      <c r="E61" s="11"/>
      <c r="G61" s="9"/>
      <c r="H61" s="9"/>
      <c r="I61" s="9"/>
      <c r="J61" s="9"/>
      <c r="K61" s="9"/>
      <c r="L61" s="9"/>
      <c r="M61" s="9"/>
      <c r="N61" s="9"/>
      <c r="O61" s="9"/>
      <c r="P61" s="9"/>
      <c r="Q61" s="35"/>
    </row>
    <row r="62" spans="3:17" s="7" customFormat="1" ht="12.95" customHeight="1">
      <c r="C62" s="42"/>
      <c r="D62" s="42"/>
      <c r="E62" s="11"/>
      <c r="G62" s="9"/>
      <c r="H62" s="9"/>
      <c r="I62" s="9"/>
      <c r="J62" s="9"/>
      <c r="K62" s="9"/>
      <c r="L62" s="9"/>
      <c r="M62" s="9"/>
      <c r="N62" s="9"/>
      <c r="O62" s="9"/>
      <c r="P62" s="9"/>
      <c r="Q62" s="35"/>
    </row>
    <row r="63" spans="3:17" s="7" customFormat="1" ht="12.95" customHeight="1">
      <c r="C63" s="42"/>
      <c r="D63" s="42"/>
      <c r="E63" s="11"/>
      <c r="G63" s="9"/>
      <c r="H63" s="9"/>
      <c r="I63" s="9"/>
      <c r="J63" s="9"/>
      <c r="K63" s="9"/>
      <c r="L63" s="9"/>
      <c r="M63" s="9"/>
      <c r="N63" s="9"/>
      <c r="O63" s="9"/>
      <c r="P63" s="9"/>
      <c r="Q63" s="35"/>
    </row>
    <row r="64" spans="3:17" s="7" customFormat="1" ht="12.95" customHeight="1">
      <c r="C64" s="42"/>
      <c r="D64" s="42"/>
      <c r="E64" s="11"/>
      <c r="G64" s="9"/>
      <c r="H64" s="9"/>
      <c r="I64" s="9"/>
      <c r="J64" s="9"/>
      <c r="K64" s="9"/>
      <c r="L64" s="9"/>
      <c r="M64" s="9"/>
      <c r="N64" s="9"/>
      <c r="O64" s="9"/>
      <c r="P64" s="9"/>
      <c r="Q64" s="35"/>
    </row>
    <row r="65" spans="3:17" s="7" customFormat="1" ht="12.95" customHeight="1">
      <c r="C65" s="42"/>
      <c r="D65" s="42"/>
      <c r="E65" s="11"/>
      <c r="G65" s="9"/>
      <c r="H65" s="9"/>
      <c r="I65" s="9"/>
      <c r="J65" s="9"/>
      <c r="K65" s="9"/>
      <c r="L65" s="9"/>
      <c r="M65" s="9"/>
      <c r="N65" s="9"/>
      <c r="O65" s="9"/>
      <c r="P65" s="9"/>
      <c r="Q65" s="35"/>
    </row>
    <row r="66" spans="3:17" s="7" customFormat="1" ht="12.95" customHeight="1">
      <c r="C66" s="42"/>
      <c r="D66" s="42"/>
      <c r="E66" s="11"/>
      <c r="G66" s="9"/>
      <c r="H66" s="9"/>
      <c r="I66" s="9"/>
      <c r="J66" s="9"/>
      <c r="K66" s="9"/>
      <c r="L66" s="9"/>
      <c r="M66" s="9"/>
      <c r="N66" s="9"/>
      <c r="O66" s="9"/>
      <c r="P66" s="9"/>
      <c r="Q66" s="35"/>
    </row>
    <row r="67" spans="3:17" s="7" customFormat="1" ht="12.95" customHeight="1">
      <c r="C67" s="42"/>
      <c r="D67" s="42"/>
      <c r="E67" s="11"/>
      <c r="G67" s="9"/>
      <c r="H67" s="9"/>
      <c r="I67" s="9"/>
      <c r="J67" s="9"/>
      <c r="K67" s="9"/>
      <c r="L67" s="9"/>
      <c r="M67" s="9"/>
      <c r="N67" s="9"/>
      <c r="O67" s="9"/>
      <c r="P67" s="9"/>
      <c r="Q67" s="35"/>
    </row>
    <row r="68" spans="3:17" s="7" customFormat="1" ht="12.95" customHeight="1">
      <c r="C68" s="42"/>
      <c r="D68" s="42"/>
      <c r="E68" s="11"/>
      <c r="G68" s="9"/>
      <c r="H68" s="9"/>
      <c r="I68" s="9"/>
      <c r="J68" s="9"/>
      <c r="K68" s="9"/>
      <c r="L68" s="9"/>
      <c r="M68" s="9"/>
      <c r="N68" s="9"/>
      <c r="O68" s="9"/>
      <c r="P68" s="9"/>
      <c r="Q68" s="35"/>
    </row>
    <row r="69" spans="3:17" s="7" customFormat="1" ht="12.95" customHeight="1">
      <c r="C69" s="42"/>
      <c r="D69" s="42"/>
      <c r="E69" s="11"/>
      <c r="G69" s="9"/>
      <c r="H69" s="9"/>
      <c r="I69" s="9"/>
      <c r="J69" s="9"/>
      <c r="K69" s="9"/>
      <c r="L69" s="9"/>
      <c r="M69" s="9"/>
      <c r="N69" s="9"/>
      <c r="O69" s="9"/>
      <c r="P69" s="9"/>
      <c r="Q69" s="35"/>
    </row>
    <row r="70" spans="3:17" s="7" customFormat="1" ht="12.95" customHeight="1">
      <c r="C70" s="42"/>
      <c r="D70" s="42"/>
      <c r="E70" s="11"/>
      <c r="G70" s="9"/>
      <c r="H70" s="9"/>
      <c r="I70" s="9"/>
      <c r="J70" s="9"/>
      <c r="K70" s="9"/>
      <c r="L70" s="9"/>
      <c r="M70" s="9"/>
      <c r="N70" s="9"/>
      <c r="O70" s="9"/>
      <c r="P70" s="9"/>
      <c r="Q70" s="35"/>
    </row>
    <row r="71" spans="3:17" s="7" customFormat="1" ht="12.95" customHeight="1">
      <c r="C71" s="42"/>
      <c r="D71" s="42"/>
      <c r="E71" s="11"/>
      <c r="G71" s="9"/>
      <c r="H71" s="9"/>
      <c r="I71" s="9"/>
      <c r="J71" s="9"/>
      <c r="K71" s="9"/>
      <c r="L71" s="9"/>
      <c r="M71" s="9"/>
      <c r="N71" s="9"/>
      <c r="O71" s="9"/>
      <c r="P71" s="9"/>
      <c r="Q71" s="35"/>
    </row>
    <row r="72" spans="3:17" s="7" customFormat="1" ht="12.95" customHeight="1">
      <c r="C72" s="42"/>
      <c r="D72" s="42"/>
      <c r="E72" s="11"/>
      <c r="G72" s="9"/>
      <c r="H72" s="9"/>
      <c r="I72" s="9"/>
      <c r="J72" s="9"/>
      <c r="K72" s="9"/>
      <c r="L72" s="9"/>
      <c r="M72" s="9"/>
      <c r="N72" s="9"/>
      <c r="O72" s="9"/>
      <c r="P72" s="9"/>
      <c r="Q72" s="35"/>
    </row>
    <row r="73" spans="3:17" s="7" customFormat="1" ht="12.95" customHeight="1">
      <c r="C73" s="42"/>
      <c r="D73" s="42"/>
      <c r="E73" s="11"/>
      <c r="G73" s="9"/>
      <c r="H73" s="9"/>
      <c r="I73" s="9"/>
      <c r="J73" s="9"/>
      <c r="K73" s="9"/>
      <c r="L73" s="9"/>
      <c r="M73" s="9"/>
      <c r="N73" s="9"/>
      <c r="O73" s="9"/>
      <c r="P73" s="9"/>
      <c r="Q73" s="35"/>
    </row>
    <row r="74" spans="3:17" s="7" customFormat="1" ht="12.95" customHeight="1">
      <c r="C74" s="42"/>
      <c r="D74" s="42"/>
      <c r="E74" s="11"/>
      <c r="G74" s="9"/>
      <c r="H74" s="9"/>
      <c r="I74" s="9"/>
      <c r="J74" s="9"/>
      <c r="K74" s="9"/>
      <c r="L74" s="9"/>
      <c r="M74" s="9"/>
      <c r="N74" s="9"/>
      <c r="O74" s="9"/>
      <c r="P74" s="9"/>
      <c r="Q74" s="35"/>
    </row>
    <row r="75" spans="3:17" s="7" customFormat="1" ht="12.95" customHeight="1">
      <c r="C75" s="42"/>
      <c r="D75" s="42"/>
      <c r="E75" s="11"/>
      <c r="G75" s="9"/>
      <c r="H75" s="9"/>
      <c r="I75" s="9"/>
      <c r="J75" s="9"/>
      <c r="K75" s="9"/>
      <c r="L75" s="9"/>
      <c r="M75" s="9"/>
      <c r="N75" s="9"/>
      <c r="O75" s="9"/>
      <c r="P75" s="9"/>
      <c r="Q75" s="35"/>
    </row>
    <row r="76" spans="3:17" s="7" customFormat="1" ht="12.95" customHeight="1">
      <c r="C76" s="42"/>
      <c r="D76" s="42"/>
      <c r="E76" s="11"/>
      <c r="G76" s="9"/>
      <c r="H76" s="9"/>
      <c r="I76" s="9"/>
      <c r="J76" s="9"/>
      <c r="K76" s="9"/>
      <c r="L76" s="9"/>
      <c r="M76" s="9"/>
      <c r="N76" s="9"/>
      <c r="O76" s="9"/>
      <c r="P76" s="9"/>
      <c r="Q76" s="35"/>
    </row>
    <row r="77" spans="3:17" s="7" customFormat="1" ht="12.95" customHeight="1">
      <c r="C77" s="42"/>
      <c r="D77" s="42"/>
      <c r="E77" s="11"/>
      <c r="G77" s="9"/>
      <c r="H77" s="9"/>
      <c r="I77" s="9"/>
      <c r="J77" s="9"/>
      <c r="K77" s="9"/>
      <c r="L77" s="9"/>
      <c r="M77" s="9"/>
      <c r="N77" s="9"/>
      <c r="O77" s="9"/>
      <c r="P77" s="9"/>
      <c r="Q77" s="35"/>
    </row>
    <row r="78" spans="3:17" s="7" customFormat="1" ht="12.95" customHeight="1">
      <c r="C78" s="42"/>
      <c r="D78" s="42"/>
      <c r="E78" s="11"/>
      <c r="G78" s="9"/>
      <c r="H78" s="9"/>
      <c r="I78" s="9"/>
      <c r="J78" s="9"/>
      <c r="K78" s="9"/>
      <c r="L78" s="9"/>
      <c r="M78" s="9"/>
      <c r="N78" s="9"/>
      <c r="O78" s="9"/>
      <c r="P78" s="9"/>
      <c r="Q78" s="35"/>
    </row>
    <row r="79" spans="3:17" s="7" customFormat="1" ht="12.95" customHeight="1">
      <c r="C79" s="42"/>
      <c r="D79" s="42"/>
      <c r="E79" s="11"/>
      <c r="G79" s="9"/>
      <c r="H79" s="9"/>
      <c r="I79" s="9"/>
      <c r="J79" s="9"/>
      <c r="K79" s="9"/>
      <c r="L79" s="9"/>
      <c r="M79" s="9"/>
      <c r="N79" s="9"/>
      <c r="O79" s="9"/>
      <c r="P79" s="9"/>
      <c r="Q79" s="35"/>
    </row>
    <row r="80" spans="3:17" s="7" customFormat="1" ht="12.95" customHeight="1">
      <c r="C80" s="42"/>
      <c r="D80" s="42"/>
      <c r="E80" s="11"/>
      <c r="G80" s="9"/>
      <c r="H80" s="9"/>
      <c r="I80" s="9"/>
      <c r="J80" s="9"/>
      <c r="K80" s="9"/>
      <c r="L80" s="9"/>
      <c r="M80" s="9"/>
      <c r="N80" s="9"/>
      <c r="O80" s="9"/>
      <c r="P80" s="9"/>
      <c r="Q80" s="35"/>
    </row>
    <row r="81" spans="3:17" s="7" customFormat="1" ht="12.95" customHeight="1">
      <c r="C81" s="42"/>
      <c r="D81" s="42"/>
      <c r="E81" s="11"/>
      <c r="G81" s="9"/>
      <c r="H81" s="9"/>
      <c r="I81" s="9"/>
      <c r="J81" s="9"/>
      <c r="K81" s="9"/>
      <c r="L81" s="9"/>
      <c r="M81" s="9"/>
      <c r="N81" s="9"/>
      <c r="O81" s="9"/>
      <c r="P81" s="9"/>
      <c r="Q81" s="35"/>
    </row>
    <row r="82" spans="3:17" s="7" customFormat="1" ht="12.95" customHeight="1">
      <c r="C82" s="42"/>
      <c r="D82" s="42"/>
      <c r="E82" s="11"/>
      <c r="G82" s="9"/>
      <c r="H82" s="9"/>
      <c r="I82" s="9"/>
      <c r="J82" s="9"/>
      <c r="K82" s="9"/>
      <c r="L82" s="9"/>
      <c r="M82" s="9"/>
      <c r="N82" s="9"/>
      <c r="O82" s="9"/>
      <c r="P82" s="9"/>
      <c r="Q82" s="35"/>
    </row>
    <row r="83" spans="3:17" s="7" customFormat="1" ht="12.95" customHeight="1">
      <c r="C83" s="42"/>
      <c r="D83" s="42"/>
      <c r="E83" s="11"/>
      <c r="G83" s="9"/>
      <c r="H83" s="9"/>
      <c r="I83" s="9"/>
      <c r="J83" s="9"/>
      <c r="K83" s="9"/>
      <c r="L83" s="9"/>
      <c r="M83" s="9"/>
      <c r="N83" s="9"/>
      <c r="O83" s="9"/>
      <c r="P83" s="9"/>
      <c r="Q83" s="35"/>
    </row>
    <row r="84" spans="3:17" s="7" customFormat="1" ht="12.95" customHeight="1">
      <c r="C84" s="42"/>
      <c r="D84" s="42"/>
      <c r="E84" s="11"/>
      <c r="G84" s="9"/>
      <c r="H84" s="9"/>
      <c r="I84" s="9"/>
      <c r="J84" s="9"/>
      <c r="K84" s="9"/>
      <c r="L84" s="9"/>
      <c r="M84" s="9"/>
      <c r="N84" s="9"/>
      <c r="O84" s="9"/>
      <c r="P84" s="9"/>
      <c r="Q84" s="35"/>
    </row>
    <row r="85" spans="3:17" s="7" customFormat="1" ht="12.95" customHeight="1">
      <c r="C85" s="42"/>
      <c r="D85" s="42"/>
      <c r="E85" s="11"/>
      <c r="G85" s="9"/>
      <c r="H85" s="9"/>
      <c r="I85" s="9"/>
      <c r="J85" s="9"/>
      <c r="K85" s="9"/>
      <c r="L85" s="9"/>
      <c r="M85" s="9"/>
      <c r="N85" s="9"/>
      <c r="O85" s="9"/>
      <c r="P85" s="9"/>
      <c r="Q85" s="35"/>
    </row>
    <row r="86" spans="3:17" s="7" customFormat="1" ht="12.95" customHeight="1">
      <c r="C86" s="42"/>
      <c r="D86" s="42"/>
      <c r="E86" s="11"/>
      <c r="G86" s="9"/>
      <c r="H86" s="9"/>
      <c r="I86" s="9"/>
      <c r="J86" s="9"/>
      <c r="K86" s="9"/>
      <c r="L86" s="9"/>
      <c r="M86" s="9"/>
      <c r="N86" s="9"/>
      <c r="O86" s="9"/>
      <c r="P86" s="9"/>
      <c r="Q86" s="35"/>
    </row>
    <row r="87" spans="3:17" s="7" customFormat="1" ht="12.95" customHeight="1">
      <c r="C87" s="42"/>
      <c r="D87" s="42"/>
      <c r="E87" s="11"/>
      <c r="G87" s="9"/>
      <c r="H87" s="9"/>
      <c r="I87" s="9"/>
      <c r="J87" s="9"/>
      <c r="K87" s="9"/>
      <c r="L87" s="9"/>
      <c r="M87" s="9"/>
      <c r="N87" s="9"/>
      <c r="O87" s="9"/>
      <c r="P87" s="9"/>
      <c r="Q87" s="35"/>
    </row>
    <row r="88" spans="3:17" s="7" customFormat="1" ht="12.95" customHeight="1">
      <c r="C88" s="42"/>
      <c r="D88" s="42"/>
      <c r="E88" s="11"/>
      <c r="G88" s="9"/>
      <c r="H88" s="9"/>
      <c r="I88" s="9"/>
      <c r="J88" s="9"/>
      <c r="K88" s="9"/>
      <c r="L88" s="9"/>
      <c r="M88" s="9"/>
      <c r="N88" s="9"/>
      <c r="O88" s="9"/>
      <c r="P88" s="9"/>
      <c r="Q88" s="35"/>
    </row>
    <row r="89" spans="3:17" s="7" customFormat="1" ht="12.95" customHeight="1">
      <c r="C89" s="42"/>
      <c r="D89" s="42"/>
      <c r="E89" s="11"/>
      <c r="G89" s="9"/>
      <c r="H89" s="9"/>
      <c r="I89" s="9"/>
      <c r="J89" s="9"/>
      <c r="K89" s="9"/>
      <c r="L89" s="9"/>
      <c r="M89" s="9"/>
      <c r="N89" s="9"/>
      <c r="O89" s="9"/>
      <c r="P89" s="9"/>
      <c r="Q89" s="35"/>
    </row>
    <row r="90" spans="3:17" s="7" customFormat="1" ht="12.95" customHeight="1">
      <c r="C90" s="42"/>
      <c r="D90" s="42"/>
      <c r="E90" s="11"/>
      <c r="G90" s="9"/>
      <c r="H90" s="9"/>
      <c r="I90" s="9"/>
      <c r="J90" s="9"/>
      <c r="K90" s="9"/>
      <c r="L90" s="9"/>
      <c r="M90" s="9"/>
      <c r="N90" s="9"/>
      <c r="O90" s="9"/>
      <c r="P90" s="9"/>
      <c r="Q90" s="35"/>
    </row>
    <row r="91" spans="3:17" s="7" customFormat="1" ht="12.95" customHeight="1">
      <c r="C91" s="42"/>
      <c r="D91" s="42"/>
      <c r="E91" s="11"/>
      <c r="G91" s="9"/>
      <c r="H91" s="9"/>
      <c r="I91" s="9"/>
      <c r="J91" s="9"/>
      <c r="K91" s="9"/>
      <c r="L91" s="9"/>
      <c r="M91" s="9"/>
      <c r="N91" s="9"/>
      <c r="O91" s="9"/>
      <c r="P91" s="9"/>
      <c r="Q91" s="35"/>
    </row>
    <row r="92" spans="3:17" s="7" customFormat="1" ht="12.95" customHeight="1">
      <c r="C92" s="42"/>
      <c r="D92" s="42"/>
      <c r="E92" s="11"/>
      <c r="G92" s="9"/>
      <c r="H92" s="9"/>
      <c r="I92" s="9"/>
      <c r="J92" s="9"/>
      <c r="K92" s="9"/>
      <c r="L92" s="9"/>
      <c r="M92" s="9"/>
      <c r="N92" s="9"/>
      <c r="O92" s="9"/>
      <c r="P92" s="9"/>
      <c r="Q92" s="35"/>
    </row>
    <row r="93" spans="3:17" s="7" customFormat="1" ht="12.95" customHeight="1">
      <c r="C93" s="42"/>
      <c r="D93" s="42"/>
      <c r="E93" s="11"/>
      <c r="G93" s="9"/>
      <c r="H93" s="9"/>
      <c r="I93" s="9"/>
      <c r="J93" s="9"/>
      <c r="K93" s="9"/>
      <c r="L93" s="9"/>
      <c r="M93" s="9"/>
      <c r="N93" s="9"/>
      <c r="O93" s="9"/>
      <c r="P93" s="9"/>
      <c r="Q93" s="35"/>
    </row>
    <row r="94" spans="3:17" s="7" customFormat="1" ht="12.95" customHeight="1">
      <c r="C94" s="42"/>
      <c r="D94" s="42"/>
      <c r="E94" s="11"/>
      <c r="G94" s="9"/>
      <c r="H94" s="9"/>
      <c r="I94" s="9"/>
      <c r="J94" s="9"/>
      <c r="K94" s="9"/>
      <c r="L94" s="9"/>
      <c r="M94" s="9"/>
      <c r="N94" s="9"/>
      <c r="O94" s="9"/>
      <c r="P94" s="9"/>
      <c r="Q94" s="35"/>
    </row>
    <row r="95" spans="3:17" s="7" customFormat="1" ht="12.95" customHeight="1">
      <c r="C95" s="42"/>
      <c r="D95" s="42"/>
      <c r="E95" s="11"/>
      <c r="G95" s="9"/>
      <c r="H95" s="9"/>
      <c r="I95" s="9"/>
      <c r="J95" s="9"/>
      <c r="K95" s="9"/>
      <c r="L95" s="9"/>
      <c r="M95" s="9"/>
      <c r="N95" s="9"/>
      <c r="O95" s="9"/>
      <c r="P95" s="9"/>
      <c r="Q95" s="35"/>
    </row>
    <row r="96" spans="3:17" s="7" customFormat="1" ht="12.95" customHeight="1">
      <c r="C96" s="42"/>
      <c r="D96" s="42"/>
      <c r="E96" s="11"/>
      <c r="G96" s="9"/>
      <c r="H96" s="9"/>
      <c r="I96" s="9"/>
      <c r="J96" s="9"/>
      <c r="K96" s="9"/>
      <c r="L96" s="9"/>
      <c r="M96" s="9"/>
      <c r="N96" s="9"/>
      <c r="O96" s="9"/>
      <c r="P96" s="9"/>
      <c r="Q96" s="35"/>
    </row>
    <row r="97" spans="3:17" s="7" customFormat="1" ht="12.95" customHeight="1">
      <c r="C97" s="42"/>
      <c r="D97" s="42"/>
      <c r="E97" s="11"/>
      <c r="G97" s="9"/>
      <c r="H97" s="9"/>
      <c r="I97" s="9"/>
      <c r="J97" s="9"/>
      <c r="K97" s="9"/>
      <c r="L97" s="9"/>
      <c r="M97" s="9"/>
      <c r="N97" s="9"/>
      <c r="O97" s="9"/>
      <c r="P97" s="9"/>
      <c r="Q97" s="35"/>
    </row>
    <row r="98" spans="3:17" s="7" customFormat="1" ht="12.95" customHeight="1">
      <c r="C98" s="42"/>
      <c r="D98" s="42"/>
      <c r="E98" s="11"/>
      <c r="G98" s="9"/>
      <c r="H98" s="9"/>
      <c r="I98" s="9"/>
      <c r="J98" s="9"/>
      <c r="K98" s="9"/>
      <c r="L98" s="9"/>
      <c r="M98" s="9"/>
      <c r="N98" s="9"/>
      <c r="O98" s="9"/>
      <c r="P98" s="9"/>
      <c r="Q98" s="35"/>
    </row>
    <row r="99" spans="3:17" s="7" customFormat="1" ht="12.95" customHeight="1">
      <c r="C99" s="42"/>
      <c r="D99" s="42"/>
      <c r="E99" s="11"/>
      <c r="G99" s="9"/>
      <c r="H99" s="9"/>
      <c r="I99" s="9"/>
      <c r="J99" s="9"/>
      <c r="K99" s="9"/>
      <c r="L99" s="9"/>
      <c r="M99" s="9"/>
      <c r="N99" s="9"/>
      <c r="O99" s="9"/>
      <c r="P99" s="9"/>
      <c r="Q99" s="35"/>
    </row>
    <row r="100" spans="3:17" s="7" customFormat="1" ht="12.95" customHeight="1">
      <c r="C100" s="42"/>
      <c r="D100" s="42"/>
      <c r="E100" s="11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35"/>
    </row>
    <row r="101" spans="3:17" s="7" customFormat="1" ht="12.95" customHeight="1">
      <c r="C101" s="42"/>
      <c r="D101" s="42"/>
      <c r="E101" s="11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35"/>
    </row>
    <row r="102" spans="3:17" s="7" customFormat="1" ht="12.95" customHeight="1">
      <c r="C102" s="42"/>
      <c r="D102" s="42"/>
      <c r="E102" s="11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35"/>
    </row>
    <row r="103" spans="3:17" s="7" customFormat="1" ht="12.95" customHeight="1">
      <c r="C103" s="42"/>
      <c r="D103" s="42"/>
      <c r="E103" s="11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35"/>
    </row>
    <row r="104" spans="3:17" s="7" customFormat="1" ht="12.95" customHeight="1">
      <c r="C104" s="42"/>
      <c r="D104" s="42"/>
      <c r="E104" s="11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35"/>
    </row>
    <row r="105" spans="3:17" s="7" customFormat="1" ht="12.95" customHeight="1">
      <c r="C105" s="42"/>
      <c r="D105" s="42"/>
      <c r="E105" s="11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35"/>
    </row>
    <row r="106" spans="3:17" s="7" customFormat="1" ht="12.95" customHeight="1">
      <c r="C106" s="42"/>
      <c r="D106" s="42"/>
      <c r="E106" s="11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35"/>
    </row>
    <row r="107" spans="3:17" s="7" customFormat="1" ht="12.95" customHeight="1">
      <c r="C107" s="42"/>
      <c r="D107" s="42"/>
      <c r="E107" s="11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35"/>
    </row>
    <row r="108" spans="3:17" s="7" customFormat="1" ht="12.95" customHeight="1">
      <c r="C108" s="42"/>
      <c r="D108" s="42"/>
      <c r="E108" s="11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35"/>
    </row>
    <row r="109" spans="3:17" s="7" customFormat="1" ht="12.95" customHeight="1">
      <c r="C109" s="42"/>
      <c r="D109" s="42"/>
      <c r="E109" s="11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35"/>
    </row>
    <row r="110" spans="3:17" s="7" customFormat="1" ht="12.95" customHeight="1">
      <c r="C110" s="42"/>
      <c r="D110" s="42"/>
      <c r="E110" s="11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35"/>
    </row>
    <row r="111" spans="3:17" s="7" customFormat="1" ht="12.95" customHeight="1">
      <c r="C111" s="42"/>
      <c r="D111" s="42"/>
      <c r="E111" s="11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35"/>
    </row>
    <row r="112" spans="3:17" s="7" customFormat="1" ht="12.95" customHeight="1">
      <c r="C112" s="42"/>
      <c r="D112" s="42"/>
      <c r="E112" s="11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35"/>
    </row>
    <row r="113" spans="3:17" s="7" customFormat="1" ht="12.95" customHeight="1">
      <c r="C113" s="42"/>
      <c r="D113" s="42"/>
      <c r="E113" s="11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35"/>
    </row>
    <row r="114" spans="3:17" s="7" customFormat="1" ht="12.95" customHeight="1">
      <c r="C114" s="42"/>
      <c r="D114" s="42"/>
      <c r="E114" s="11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35"/>
    </row>
    <row r="115" spans="3:17" s="7" customFormat="1" ht="12.95" customHeight="1">
      <c r="C115" s="42"/>
      <c r="D115" s="42"/>
      <c r="E115" s="11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35"/>
    </row>
    <row r="116" spans="3:17" s="7" customFormat="1" ht="12.95" customHeight="1">
      <c r="C116" s="42"/>
      <c r="D116" s="42"/>
      <c r="E116" s="11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35"/>
    </row>
    <row r="117" spans="3:17" s="7" customFormat="1" ht="12.95" customHeight="1">
      <c r="C117" s="42"/>
      <c r="D117" s="42"/>
      <c r="E117" s="11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35"/>
    </row>
    <row r="118" spans="3:17" s="7" customFormat="1" ht="12.95" customHeight="1">
      <c r="C118" s="42"/>
      <c r="D118" s="42"/>
      <c r="E118" s="11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35"/>
    </row>
    <row r="119" spans="3:17" s="7" customFormat="1" ht="12.95" customHeight="1">
      <c r="C119" s="42"/>
      <c r="D119" s="42"/>
      <c r="E119" s="11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35"/>
    </row>
    <row r="120" spans="3:17" s="7" customFormat="1" ht="12.95" customHeight="1">
      <c r="C120" s="42"/>
      <c r="D120" s="42"/>
      <c r="E120" s="11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35"/>
    </row>
    <row r="121" spans="3:17" s="7" customFormat="1" ht="12.95" customHeight="1">
      <c r="C121" s="42"/>
      <c r="D121" s="42"/>
      <c r="E121" s="11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35"/>
    </row>
    <row r="122" spans="3:17" s="7" customFormat="1" ht="12.95" customHeight="1">
      <c r="C122" s="42"/>
      <c r="D122" s="42"/>
      <c r="E122" s="11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35"/>
    </row>
    <row r="123" spans="3:17" s="7" customFormat="1" ht="12.95" customHeight="1">
      <c r="C123" s="42"/>
      <c r="D123" s="42"/>
      <c r="E123" s="11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35"/>
    </row>
    <row r="124" spans="3:17" s="7" customFormat="1" ht="12.95" customHeight="1">
      <c r="C124" s="42"/>
      <c r="D124" s="42"/>
      <c r="E124" s="11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35"/>
    </row>
    <row r="125" spans="3:17" s="7" customFormat="1" ht="12.95" customHeight="1">
      <c r="C125" s="42"/>
      <c r="D125" s="42"/>
      <c r="E125" s="11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35"/>
    </row>
    <row r="126" spans="3:17" s="7" customFormat="1" ht="12.95" customHeight="1">
      <c r="C126" s="42"/>
      <c r="D126" s="42"/>
      <c r="E126" s="11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35"/>
    </row>
    <row r="127" spans="3:17" s="7" customFormat="1" ht="12.95" customHeight="1">
      <c r="C127" s="42"/>
      <c r="D127" s="42"/>
      <c r="E127" s="11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35"/>
    </row>
    <row r="128" spans="3:17" s="7" customFormat="1" ht="12.95" customHeight="1">
      <c r="C128" s="42"/>
      <c r="D128" s="42"/>
      <c r="E128" s="11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35"/>
    </row>
    <row r="129" spans="3:17" s="7" customFormat="1" ht="12.95" customHeight="1">
      <c r="C129" s="42"/>
      <c r="D129" s="42"/>
      <c r="E129" s="11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35"/>
    </row>
    <row r="130" spans="3:17" s="7" customFormat="1" ht="12.95" customHeight="1">
      <c r="C130" s="42"/>
      <c r="D130" s="42"/>
      <c r="E130" s="11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35"/>
    </row>
    <row r="131" spans="3:17" s="7" customFormat="1" ht="12.95" customHeight="1">
      <c r="C131" s="42"/>
      <c r="D131" s="42"/>
      <c r="E131" s="11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35"/>
    </row>
    <row r="132" spans="3:17" s="7" customFormat="1" ht="12.95" customHeight="1">
      <c r="C132" s="42"/>
      <c r="D132" s="42"/>
      <c r="E132" s="11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35"/>
    </row>
    <row r="133" spans="3:17" s="7" customFormat="1" ht="12.95" customHeight="1">
      <c r="C133" s="42"/>
      <c r="D133" s="42"/>
      <c r="E133" s="11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35"/>
    </row>
    <row r="134" spans="3:17" s="7" customFormat="1" ht="12.95" customHeight="1">
      <c r="C134" s="42"/>
      <c r="D134" s="42"/>
      <c r="E134" s="11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35"/>
    </row>
    <row r="135" spans="3:17" s="7" customFormat="1" ht="12.95" customHeight="1">
      <c r="C135" s="42"/>
      <c r="D135" s="42"/>
      <c r="E135" s="11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35"/>
    </row>
    <row r="136" spans="3:17" s="7" customFormat="1" ht="12.95" customHeight="1">
      <c r="C136" s="42"/>
      <c r="D136" s="42"/>
      <c r="E136" s="11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35"/>
    </row>
    <row r="137" spans="3:17" s="7" customFormat="1" ht="12.95" customHeight="1">
      <c r="C137" s="42"/>
      <c r="D137" s="42"/>
      <c r="E137" s="11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35"/>
    </row>
    <row r="138" spans="3:17" s="7" customFormat="1" ht="12.95" customHeight="1">
      <c r="C138" s="42"/>
      <c r="D138" s="42"/>
      <c r="E138" s="11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35"/>
    </row>
    <row r="139" spans="3:17" s="7" customFormat="1" ht="12.95" customHeight="1">
      <c r="C139" s="42"/>
      <c r="D139" s="42"/>
      <c r="E139" s="11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35"/>
    </row>
    <row r="140" spans="3:17" s="7" customFormat="1" ht="12.95" customHeight="1">
      <c r="C140" s="42"/>
      <c r="D140" s="42"/>
      <c r="E140" s="11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35"/>
    </row>
    <row r="141" spans="3:17" s="7" customFormat="1" ht="12.95" customHeight="1">
      <c r="C141" s="42"/>
      <c r="D141" s="42"/>
      <c r="E141" s="11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35"/>
    </row>
    <row r="142" spans="3:17" s="7" customFormat="1" ht="12.95" customHeight="1">
      <c r="C142" s="42"/>
      <c r="D142" s="42"/>
      <c r="E142" s="11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35"/>
    </row>
    <row r="143" spans="3:17" s="7" customFormat="1" ht="12.95" customHeight="1">
      <c r="C143" s="42"/>
      <c r="D143" s="42"/>
      <c r="E143" s="11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35"/>
    </row>
    <row r="144" spans="3:17" s="7" customFormat="1" ht="12.95" customHeight="1">
      <c r="C144" s="42"/>
      <c r="D144" s="42"/>
      <c r="E144" s="11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35"/>
    </row>
    <row r="145" spans="3:17" s="7" customFormat="1" ht="12.95" customHeight="1">
      <c r="C145" s="42"/>
      <c r="D145" s="42"/>
      <c r="E145" s="11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35"/>
    </row>
    <row r="146" spans="3:17" s="7" customFormat="1" ht="12.95" customHeight="1">
      <c r="C146" s="42"/>
      <c r="D146" s="42"/>
      <c r="E146" s="11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35"/>
    </row>
    <row r="147" spans="3:17" s="7" customFormat="1" ht="12.95" customHeight="1">
      <c r="C147" s="42"/>
      <c r="D147" s="42"/>
      <c r="E147" s="11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35"/>
    </row>
    <row r="148" spans="3:17" s="7" customFormat="1" ht="12.95" customHeight="1">
      <c r="C148" s="42"/>
      <c r="D148" s="42"/>
      <c r="E148" s="11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35"/>
    </row>
    <row r="149" spans="3:17" s="7" customFormat="1" ht="12.95" customHeight="1">
      <c r="C149" s="42"/>
      <c r="D149" s="42"/>
      <c r="E149" s="11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35"/>
    </row>
    <row r="150" spans="3:17" s="7" customFormat="1" ht="12.95" customHeight="1">
      <c r="C150" s="42"/>
      <c r="D150" s="42"/>
      <c r="E150" s="11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35"/>
    </row>
    <row r="151" spans="3:17" s="7" customFormat="1" ht="12.95" customHeight="1">
      <c r="C151" s="42"/>
      <c r="D151" s="42"/>
      <c r="E151" s="11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35"/>
    </row>
    <row r="152" spans="3:17" s="7" customFormat="1" ht="12.95" customHeight="1">
      <c r="C152" s="42"/>
      <c r="D152" s="42"/>
      <c r="E152" s="11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35"/>
    </row>
    <row r="153" spans="3:17" s="7" customFormat="1" ht="12.95" customHeight="1">
      <c r="C153" s="42"/>
      <c r="D153" s="42"/>
      <c r="E153" s="11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35"/>
    </row>
    <row r="154" spans="3:17" s="7" customFormat="1" ht="12.95" customHeight="1">
      <c r="C154" s="42"/>
      <c r="D154" s="42"/>
      <c r="E154" s="11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35"/>
    </row>
    <row r="155" spans="3:17" s="7" customFormat="1" ht="12.95" customHeight="1">
      <c r="C155" s="42"/>
      <c r="D155" s="42"/>
      <c r="E155" s="11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35"/>
    </row>
    <row r="156" spans="3:17" s="7" customFormat="1" ht="12.95" customHeight="1">
      <c r="C156" s="42"/>
      <c r="D156" s="42"/>
      <c r="E156" s="11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35"/>
    </row>
    <row r="157" spans="3:17" s="7" customFormat="1" ht="12.95" customHeight="1">
      <c r="C157" s="42"/>
      <c r="D157" s="42"/>
      <c r="E157" s="11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35"/>
    </row>
    <row r="158" spans="3:17" s="7" customFormat="1" ht="12.95" customHeight="1">
      <c r="C158" s="42"/>
      <c r="D158" s="42"/>
      <c r="E158" s="11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35"/>
    </row>
    <row r="159" spans="3:17" s="7" customFormat="1" ht="12.95" customHeight="1">
      <c r="C159" s="42"/>
      <c r="D159" s="42"/>
      <c r="E159" s="11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35"/>
    </row>
    <row r="160" spans="3:17" s="7" customFormat="1" ht="12.95" customHeight="1">
      <c r="C160" s="42"/>
      <c r="D160" s="42"/>
      <c r="E160" s="11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35"/>
    </row>
    <row r="161" spans="3:17" s="7" customFormat="1" ht="12.95" customHeight="1">
      <c r="C161" s="42"/>
      <c r="D161" s="42"/>
      <c r="E161" s="11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35"/>
    </row>
    <row r="162" spans="3:17" s="7" customFormat="1" ht="12.95" customHeight="1">
      <c r="C162" s="42"/>
      <c r="D162" s="42"/>
      <c r="E162" s="11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35"/>
    </row>
    <row r="163" spans="3:17" s="7" customFormat="1" ht="12.95" customHeight="1">
      <c r="C163" s="42"/>
      <c r="D163" s="42"/>
      <c r="E163" s="11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35"/>
    </row>
    <row r="164" spans="3:17" s="7" customFormat="1" ht="12.95" customHeight="1">
      <c r="C164" s="42"/>
      <c r="D164" s="42"/>
      <c r="E164" s="11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35"/>
    </row>
    <row r="165" spans="3:17" s="7" customFormat="1" ht="12.95" customHeight="1">
      <c r="C165" s="42"/>
      <c r="D165" s="42"/>
      <c r="E165" s="11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35"/>
    </row>
    <row r="166" spans="3:17" s="7" customFormat="1" ht="12.95" customHeight="1">
      <c r="C166" s="42"/>
      <c r="D166" s="42"/>
      <c r="E166" s="11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35"/>
    </row>
    <row r="167" spans="3:17" s="7" customFormat="1" ht="12.95" customHeight="1">
      <c r="C167" s="42"/>
      <c r="D167" s="42"/>
      <c r="E167" s="11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35"/>
    </row>
    <row r="168" spans="3:17" s="7" customFormat="1" ht="12.95" customHeight="1">
      <c r="C168" s="42"/>
      <c r="D168" s="42"/>
      <c r="E168" s="11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35"/>
    </row>
    <row r="169" spans="3:17" s="7" customFormat="1" ht="12.95" customHeight="1">
      <c r="C169" s="42"/>
      <c r="D169" s="42"/>
      <c r="E169" s="11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35"/>
    </row>
    <row r="170" spans="3:17" s="7" customFormat="1" ht="12.95" customHeight="1">
      <c r="C170" s="42"/>
      <c r="D170" s="42"/>
      <c r="E170" s="11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35"/>
    </row>
    <row r="171" spans="3:17" s="7" customFormat="1" ht="12.95" customHeight="1">
      <c r="C171" s="42"/>
      <c r="D171" s="42"/>
      <c r="E171" s="11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35"/>
    </row>
    <row r="172" spans="3:17" s="7" customFormat="1" ht="12.95" customHeight="1">
      <c r="C172" s="42"/>
      <c r="D172" s="42"/>
      <c r="E172" s="11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35"/>
    </row>
    <row r="173" spans="3:17" s="7" customFormat="1" ht="12.95" customHeight="1">
      <c r="C173" s="42"/>
      <c r="D173" s="42"/>
      <c r="E173" s="11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35"/>
    </row>
    <row r="174" spans="3:17" s="7" customFormat="1" ht="12.95" customHeight="1">
      <c r="C174" s="9"/>
      <c r="D174" s="9"/>
      <c r="E174" s="11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35"/>
    </row>
    <row r="175" spans="3:17" s="7" customFormat="1" ht="12.95" customHeight="1">
      <c r="C175" s="9"/>
      <c r="D175" s="9"/>
      <c r="E175" s="11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35"/>
    </row>
    <row r="176" spans="3:17" s="7" customFormat="1" ht="12.95" customHeight="1">
      <c r="C176" s="9"/>
      <c r="D176" s="9"/>
      <c r="E176" s="11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35"/>
    </row>
    <row r="177" spans="3:17" s="7" customFormat="1" ht="12.95" customHeight="1">
      <c r="C177" s="9"/>
      <c r="D177" s="9"/>
      <c r="E177" s="11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35"/>
    </row>
    <row r="178" spans="3:17" s="7" customFormat="1" ht="12.95" customHeight="1">
      <c r="C178" s="9"/>
      <c r="D178" s="9"/>
      <c r="E178" s="11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35"/>
    </row>
    <row r="179" spans="3:17" s="7" customFormat="1" ht="12.95" customHeight="1">
      <c r="C179" s="9"/>
      <c r="D179" s="9"/>
      <c r="E179" s="11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35"/>
    </row>
    <row r="180" spans="3:17" s="7" customFormat="1" ht="12.95" customHeight="1">
      <c r="C180" s="9"/>
      <c r="D180" s="9"/>
      <c r="E180" s="11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35"/>
    </row>
    <row r="181" spans="3:17" s="7" customFormat="1" ht="12.95" customHeight="1">
      <c r="C181" s="9"/>
      <c r="D181" s="9"/>
      <c r="E181" s="11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35"/>
    </row>
    <row r="182" spans="3:17" s="7" customFormat="1" ht="12.95" customHeight="1">
      <c r="C182" s="9"/>
      <c r="D182" s="9"/>
      <c r="E182" s="11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35"/>
    </row>
    <row r="183" spans="3:17" s="7" customFormat="1" ht="12.95" customHeight="1">
      <c r="C183" s="9"/>
      <c r="D183" s="9"/>
      <c r="E183" s="11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35"/>
    </row>
    <row r="184" spans="3:17" s="7" customFormat="1" ht="12.95" customHeight="1">
      <c r="C184" s="9"/>
      <c r="D184" s="9"/>
      <c r="E184" s="11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35"/>
    </row>
    <row r="185" spans="3:17" s="7" customFormat="1" ht="12.95" customHeight="1">
      <c r="C185" s="9"/>
      <c r="D185" s="9"/>
      <c r="E185" s="11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35"/>
    </row>
    <row r="186" spans="3:17" s="7" customFormat="1" ht="12.95" customHeight="1">
      <c r="C186" s="9"/>
      <c r="D186" s="9"/>
      <c r="E186" s="11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35"/>
    </row>
    <row r="187" spans="3:17" s="7" customFormat="1" ht="12.95" customHeight="1">
      <c r="C187" s="9"/>
      <c r="D187" s="9"/>
      <c r="E187" s="11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35"/>
    </row>
    <row r="188" spans="3:17" s="7" customFormat="1" ht="12.95" customHeight="1">
      <c r="C188" s="9"/>
      <c r="D188" s="9"/>
      <c r="E188" s="11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35"/>
    </row>
    <row r="189" spans="3:17" s="7" customFormat="1" ht="12.95" customHeight="1">
      <c r="C189" s="9"/>
      <c r="D189" s="9"/>
      <c r="E189" s="11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35"/>
    </row>
    <row r="190" spans="3:17" s="7" customFormat="1" ht="12.95" customHeight="1">
      <c r="C190" s="9"/>
      <c r="D190" s="9"/>
      <c r="E190" s="11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35"/>
    </row>
    <row r="191" spans="3:17" s="7" customFormat="1" ht="12.95" customHeight="1">
      <c r="C191" s="9"/>
      <c r="D191" s="9"/>
      <c r="E191" s="11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35"/>
    </row>
    <row r="192" spans="3:17" s="7" customFormat="1" ht="12.95" customHeight="1">
      <c r="C192" s="9"/>
      <c r="D192" s="9"/>
      <c r="E192" s="11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35"/>
    </row>
    <row r="193" spans="3:17" s="7" customFormat="1" ht="12.95" customHeight="1">
      <c r="C193" s="9"/>
      <c r="D193" s="9"/>
      <c r="E193" s="11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35"/>
    </row>
    <row r="194" spans="3:17" s="7" customFormat="1" ht="12.95" customHeight="1">
      <c r="C194" s="9"/>
      <c r="D194" s="9"/>
      <c r="E194" s="11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35"/>
    </row>
    <row r="195" spans="3:17" s="7" customFormat="1" ht="12.95" customHeight="1">
      <c r="C195" s="9"/>
      <c r="D195" s="9"/>
      <c r="E195" s="11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35"/>
    </row>
    <row r="196" spans="3:17" s="7" customFormat="1" ht="12.95" customHeight="1">
      <c r="C196" s="9"/>
      <c r="D196" s="9"/>
      <c r="E196" s="11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35"/>
    </row>
    <row r="197" spans="3:17" s="7" customFormat="1" ht="12.95" customHeight="1">
      <c r="C197" s="9"/>
      <c r="D197" s="9"/>
      <c r="E197" s="11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35"/>
    </row>
    <row r="198" spans="3:17" s="7" customFormat="1" ht="12.95" customHeight="1">
      <c r="C198" s="9"/>
      <c r="D198" s="9"/>
      <c r="E198" s="11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35"/>
    </row>
    <row r="199" spans="3:17" s="7" customFormat="1" ht="12.95" customHeight="1">
      <c r="C199" s="9"/>
      <c r="D199" s="9"/>
      <c r="E199" s="11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35"/>
    </row>
    <row r="200" spans="3:17" s="7" customFormat="1" ht="12.95" customHeight="1">
      <c r="C200" s="9"/>
      <c r="D200" s="9"/>
      <c r="E200" s="11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35"/>
    </row>
    <row r="201" spans="3:17" s="7" customFormat="1" ht="12.95" customHeight="1">
      <c r="C201" s="9"/>
      <c r="D201" s="9"/>
      <c r="E201" s="11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35"/>
    </row>
    <row r="202" spans="3:17" s="7" customFormat="1" ht="12.95" customHeight="1">
      <c r="C202" s="9"/>
      <c r="D202" s="9"/>
      <c r="E202" s="11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35"/>
    </row>
    <row r="203" spans="3:17" s="7" customFormat="1" ht="12.95" customHeight="1">
      <c r="C203" s="9"/>
      <c r="D203" s="9"/>
      <c r="E203" s="11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35"/>
    </row>
    <row r="204" spans="3:17" s="7" customFormat="1" ht="12.95" customHeight="1">
      <c r="C204" s="9"/>
      <c r="D204" s="9"/>
      <c r="E204" s="11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35"/>
    </row>
    <row r="205" spans="3:17" s="7" customFormat="1" ht="12.95" customHeight="1">
      <c r="C205" s="9"/>
      <c r="D205" s="9"/>
      <c r="E205" s="11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35"/>
    </row>
    <row r="206" spans="3:17" s="7" customFormat="1" ht="12.95" customHeight="1">
      <c r="C206" s="9"/>
      <c r="D206" s="9"/>
      <c r="E206" s="11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35"/>
    </row>
    <row r="207" spans="3:17" s="7" customFormat="1" ht="12.95" customHeight="1">
      <c r="C207" s="9"/>
      <c r="D207" s="9"/>
      <c r="E207" s="11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35"/>
    </row>
    <row r="208" spans="3:17" s="7" customFormat="1" ht="12.95" customHeight="1">
      <c r="C208" s="9"/>
      <c r="D208" s="9"/>
      <c r="E208" s="11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35"/>
    </row>
    <row r="209" spans="3:17" s="7" customFormat="1" ht="12.95" customHeight="1">
      <c r="C209" s="9"/>
      <c r="D209" s="9"/>
      <c r="E209" s="11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35"/>
    </row>
    <row r="210" spans="3:17" s="7" customFormat="1" ht="12.95" customHeight="1">
      <c r="C210" s="9"/>
      <c r="D210" s="9"/>
      <c r="E210" s="11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35"/>
    </row>
    <row r="211" spans="3:17" s="7" customFormat="1" ht="12.95" customHeight="1">
      <c r="C211" s="9"/>
      <c r="D211" s="9"/>
      <c r="E211" s="11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35"/>
    </row>
    <row r="212" spans="3:17" s="7" customFormat="1" ht="12.95" customHeight="1">
      <c r="C212" s="9"/>
      <c r="D212" s="9"/>
      <c r="E212" s="11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35"/>
    </row>
    <row r="213" spans="3:17" s="7" customFormat="1" ht="12.95" customHeight="1">
      <c r="C213" s="9"/>
      <c r="D213" s="9"/>
      <c r="E213" s="11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35"/>
    </row>
    <row r="214" spans="3:17" s="7" customFormat="1" ht="12.95" customHeight="1">
      <c r="C214" s="9"/>
      <c r="D214" s="9"/>
      <c r="E214" s="11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35"/>
    </row>
    <row r="215" spans="3:17" s="7" customFormat="1" ht="12.95" customHeight="1">
      <c r="C215" s="9"/>
      <c r="D215" s="9"/>
      <c r="E215" s="11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35"/>
    </row>
    <row r="216" spans="3:17" s="7" customFormat="1" ht="12.95" customHeight="1">
      <c r="C216" s="9"/>
      <c r="D216" s="9"/>
      <c r="E216" s="11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35"/>
    </row>
    <row r="217" spans="3:17" s="7" customFormat="1" ht="12.95" customHeight="1">
      <c r="C217" s="9"/>
      <c r="D217" s="9"/>
      <c r="E217" s="11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35"/>
    </row>
    <row r="218" spans="3:17" s="7" customFormat="1" ht="12.95" customHeight="1">
      <c r="C218" s="9"/>
      <c r="D218" s="9"/>
      <c r="E218" s="11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35"/>
    </row>
    <row r="219" spans="3:17" s="7" customFormat="1" ht="12.95" customHeight="1">
      <c r="C219" s="9"/>
      <c r="D219" s="9"/>
      <c r="E219" s="11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35"/>
    </row>
    <row r="220" spans="3:17" s="7" customFormat="1" ht="12.95" customHeight="1">
      <c r="C220" s="9"/>
      <c r="D220" s="9"/>
      <c r="E220" s="11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35"/>
    </row>
    <row r="221" spans="3:17" s="7" customFormat="1" ht="12.95" customHeight="1">
      <c r="C221" s="9"/>
      <c r="D221" s="9"/>
      <c r="E221" s="11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35"/>
    </row>
    <row r="222" spans="3:17" s="7" customFormat="1" ht="12.95" customHeight="1">
      <c r="C222" s="9"/>
      <c r="D222" s="9"/>
      <c r="E222" s="11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35"/>
    </row>
    <row r="223" spans="3:17" s="7" customFormat="1" ht="12.95" customHeight="1">
      <c r="C223" s="9"/>
      <c r="D223" s="9"/>
      <c r="E223" s="11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35"/>
    </row>
    <row r="224" spans="3:17" s="7" customFormat="1" ht="12.95" customHeight="1">
      <c r="C224" s="9"/>
      <c r="D224" s="9"/>
      <c r="E224" s="11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35"/>
    </row>
    <row r="225" spans="3:17" s="7" customFormat="1" ht="12.95" customHeight="1">
      <c r="C225" s="9"/>
      <c r="D225" s="9"/>
      <c r="E225" s="11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35"/>
    </row>
    <row r="226" spans="3:17" s="7" customFormat="1" ht="12.95" customHeight="1">
      <c r="C226" s="9"/>
      <c r="D226" s="9"/>
      <c r="E226" s="11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35"/>
    </row>
    <row r="227" spans="3:17" s="7" customFormat="1" ht="12.95" customHeight="1">
      <c r="C227" s="9"/>
      <c r="D227" s="9"/>
      <c r="E227" s="11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35"/>
    </row>
    <row r="228" spans="3:17" s="7" customFormat="1" ht="12.95" customHeight="1">
      <c r="C228" s="9"/>
      <c r="D228" s="9"/>
      <c r="E228" s="11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35"/>
    </row>
    <row r="229" spans="3:17" s="7" customFormat="1" ht="12.95" customHeight="1">
      <c r="C229" s="9"/>
      <c r="D229" s="9"/>
      <c r="E229" s="11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35"/>
    </row>
    <row r="230" spans="3:17" s="7" customFormat="1" ht="12.95" customHeight="1">
      <c r="C230" s="9"/>
      <c r="D230" s="9"/>
      <c r="E230" s="11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35"/>
    </row>
    <row r="231" spans="3:17" s="7" customFormat="1" ht="12.95" customHeight="1">
      <c r="C231" s="9"/>
      <c r="D231" s="9"/>
      <c r="E231" s="11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35"/>
    </row>
    <row r="232" spans="3:17" s="7" customFormat="1" ht="12.95" customHeight="1">
      <c r="C232" s="9"/>
      <c r="D232" s="9"/>
      <c r="E232" s="11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35"/>
    </row>
    <row r="233" spans="3:17" s="7" customFormat="1" ht="12.95" customHeight="1">
      <c r="C233" s="9"/>
      <c r="D233" s="9"/>
      <c r="E233" s="11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35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-1957329855</vt:i4>
  </property>
  <property fmtid="{D5CDD505-2E9C-101B-9397-08002B2CF9AE}" pid="3" name="_EmailSubject">
    <vt:lpwstr>Rocket - new O-C files</vt:lpwstr>
  </property>
  <property fmtid="{D5CDD505-2E9C-101B-9397-08002B2CF9AE}" pid="4" name="_AuthorEmail">
    <vt:lpwstr>Thomas.Krajci@kirtland.af.mil</vt:lpwstr>
  </property>
  <property fmtid="{D5CDD505-2E9C-101B-9397-08002B2CF9AE}" pid="5" name="_AuthorEmailDisplayName">
    <vt:lpwstr>Krajci Thomas J Maj 58 OSS/DOK</vt:lpwstr>
  </property>
  <property fmtid="{D5CDD505-2E9C-101B-9397-08002B2CF9AE}" pid="6" name="_ReviewingToolsShownOnce">
    <vt:lpwstr/>
  </property>
</Properties>
</file>