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69FBB7D-4A43-4590-B348-D6AFF77EF39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A21" i="1"/>
  <c r="H20" i="1"/>
  <c r="G11" i="1"/>
  <c r="E14" i="1"/>
  <c r="Q21" i="1"/>
  <c r="G21" i="1"/>
  <c r="C17" i="1"/>
  <c r="H21" i="1"/>
  <c r="C12" i="1"/>
  <c r="C16" i="1" l="1"/>
  <c r="D18" i="1" s="1"/>
  <c r="E15" i="1"/>
  <c r="C11" i="1"/>
  <c r="O24" i="1" l="1"/>
  <c r="S24" i="1" s="1"/>
  <c r="O23" i="1"/>
  <c r="S23" i="1" s="1"/>
  <c r="O21" i="1"/>
  <c r="S21" i="1" s="1"/>
  <c r="C15" i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<sst xmlns="http://schemas.openxmlformats.org/spreadsheetml/2006/main" count="58" uniqueCount="53">
  <si>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</si>
  <si>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</si>
  <si>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</si>
  <si>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</si>
  <si>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</si>
  <si>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</si>
  <si>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</si>
  <si>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</si>
  <si>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</si>
  <si>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</si>
  <si>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</si>
  <si>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</si>
  <si>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</si>
  <si>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</si>
  <si>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</si>
  <si>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</si>
  <si>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</si>
  <si>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</si>
  <si>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</si>
  <si>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</si>
  <si>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</si>
  <si>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</si>
  <si>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</si>
  <si>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</si>
  <si>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</si>
  <si>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</si>
  <si>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</si>
  <si>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</si>
  <si>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</si>
  <si>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</si>
  <si>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</si>
  <si>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</si>
  <si>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</si>
  <si>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</si>
  <si>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</si>
  <si>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</si>
  <si>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</si>
  <si>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</si>
  <si>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</si>
  <si>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</si>
  <si>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</si>
  <si>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</si>
  <si>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G0089-1424</t>
  </si>
  <si>
    <t>IBVS 5960</t>
  </si>
  <si>
    <t>I</t>
  </si>
  <si>
    <t>IBVS 6011</t>
  </si>
  <si>
    <t>IBVS 6042</t>
  </si>
  <si>
    <t>G0089-1424_Ori.xls</t>
  </si>
  <si>
    <t>EC</t>
  </si>
  <si>
    <t>Ori</t>
  </si>
  <si>
    <t>VSX</t>
  </si>
  <si>
    <t>V2796 Ori / GSC 0089-1424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</si>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</sst>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V2796 Ori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3995</c:v>
                </c:pt>
                <c:pt idx="2">
                  <c:v>4709</c:v>
                </c:pt>
                <c:pt idx="3">
                  <c:v>5396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D0-4FB8-A8D1-2D6F778190C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3995</c:v>
                </c:pt>
                <c:pt idx="2">
                  <c:v>4709</c:v>
                </c:pt>
                <c:pt idx="3">
                  <c:v>5396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1.9715000002179295E-2</c:v>
                </c:pt>
                <c:pt idx="2">
                  <c:v>1.5093000001797918E-2</c:v>
                </c:pt>
                <c:pt idx="3">
                  <c:v>1.9892000003892463E-2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D0-4FB8-A8D1-2D6F778190C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3995</c:v>
                </c:pt>
                <c:pt idx="2">
                  <c:v>4709</c:v>
                </c:pt>
                <c:pt idx="3">
                  <c:v>5396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D0-4FB8-A8D1-2D6F778190C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3995</c:v>
                </c:pt>
                <c:pt idx="2">
                  <c:v>4709</c:v>
                </c:pt>
                <c:pt idx="3">
                  <c:v>5396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D0-4FB8-A8D1-2D6F778190C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3995</c:v>
                </c:pt>
                <c:pt idx="2">
                  <c:v>4709</c:v>
                </c:pt>
                <c:pt idx="3">
                  <c:v>5396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D0-4FB8-A8D1-2D6F778190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3995</c:v>
                </c:pt>
                <c:pt idx="2">
                  <c:v>4709</c:v>
                </c:pt>
                <c:pt idx="3">
                  <c:v>5396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D0-4FB8-A8D1-2D6F778190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3995</c:v>
                </c:pt>
                <c:pt idx="2">
                  <c:v>4709</c:v>
                </c:pt>
                <c:pt idx="3">
                  <c:v>5396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D0-4FB8-A8D1-2D6F778190C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3995</c:v>
                </c:pt>
                <c:pt idx="2">
                  <c:v>4709</c:v>
                </c:pt>
                <c:pt idx="3">
                  <c:v>5396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7.4845734980217606E-4</c:v>
                </c:pt>
                <c:pt idx="1">
                  <c:v>1.5398539022256118E-2</c:v>
                </c:pt>
                <c:pt idx="2">
                  <c:v>1.8016851491375545E-2</c:v>
                </c:pt>
                <c:pt idx="3">
                  <c:v>2.0536152144435833E-2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D0-4FB8-A8D1-2D6F778190C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3995</c:v>
                </c:pt>
                <c:pt idx="2">
                  <c:v>4709</c:v>
                </c:pt>
                <c:pt idx="3">
                  <c:v>5396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ED0-4FB8-A8D1-2D6F77819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026384"/>
        <c:axId val="1"/>
      </c:scatterChart>
      <c:valAx>
        <c:axId val="765026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026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A98A85C-E774-3CFE-EF40-25AD6A368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51</v>
      </c>
      <c r="E1" t="s">
        <v>47</v>
      </c>
    </row>
    <row r="2" spans="1:7" s="6" customFormat="1" ht="12.95" customHeight="1" x14ac:dyDescent="0.2">
      <c r="A2" s="6" t="s">
        <v>24</v>
      </c>
      <c r="B2" s="6" t="s">
        <v>48</v>
      </c>
      <c r="C2" s="7" t="s">
        <v>41</v>
      </c>
      <c r="D2" s="8" t="s">
        <v>49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7">
        <v>53443.56</v>
      </c>
      <c r="D7" s="13" t="s">
        <v>50</v>
      </c>
    </row>
    <row r="8" spans="1:7" s="6" customFormat="1" ht="12.95" customHeight="1" x14ac:dyDescent="0.2">
      <c r="A8" s="6" t="s">
        <v>3</v>
      </c>
      <c r="C8" s="37">
        <v>0.51822299999999999</v>
      </c>
      <c r="D8" s="13" t="s">
        <v>50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7.4845734980217606E-4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3.6671042984865939E-6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60370.75608900463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56239.911844152142</v>
      </c>
      <c r="D15" s="19" t="s">
        <v>38</v>
      </c>
      <c r="E15" s="20">
        <f ca="1">ROUND(2*(E14-$C$7)/$C$8,0)/2+E13</f>
        <v>13368</v>
      </c>
    </row>
    <row r="16" spans="1:7" s="6" customFormat="1" ht="12.95" customHeight="1" x14ac:dyDescent="0.2">
      <c r="A16" s="9" t="s">
        <v>4</v>
      </c>
      <c r="C16" s="23">
        <f ca="1">+C8+C12</f>
        <v>0.51822666710429843</v>
      </c>
      <c r="D16" s="19" t="s">
        <v>39</v>
      </c>
      <c r="E16" s="17">
        <f ca="1">ROUND(2*(E14-$C$15)/$C$16,0)/2+E13</f>
        <v>7972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45353.110667640947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56239.911844152142</v>
      </c>
      <c r="D18" s="26">
        <f ca="1">+C16</f>
        <v>0.51822666710429843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3.0635417035921111E-3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53443.56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7.4845734980217606E-4</v>
      </c>
      <c r="Q21" s="33">
        <f>+C21-15018.5</f>
        <v>38425.06</v>
      </c>
      <c r="S21" s="6">
        <f ca="1">+(O21-G21)^2</f>
        <v>5.6018840447289693E-7</v>
      </c>
    </row>
    <row r="22" spans="1:19" s="6" customFormat="1" ht="12.95" customHeight="1" x14ac:dyDescent="0.2">
      <c r="A22" s="3" t="s">
        <v>43</v>
      </c>
      <c r="B22" s="4" t="s">
        <v>44</v>
      </c>
      <c r="C22" s="3">
        <v>55513.880599999997</v>
      </c>
      <c r="D22" s="3">
        <v>8.0000000000000004E-4</v>
      </c>
      <c r="E22" s="6">
        <f>+(C22-C$7)/C$8</f>
        <v>3995.0380434677718</v>
      </c>
      <c r="F22" s="6">
        <f>ROUND(2*E22,0)/2</f>
        <v>3995</v>
      </c>
      <c r="G22" s="6">
        <f>+C22-(C$7+F22*C$8)</f>
        <v>1.9715000002179295E-2</v>
      </c>
      <c r="I22" s="6">
        <f>+G22</f>
        <v>1.9715000002179295E-2</v>
      </c>
      <c r="O22" s="6">
        <f ca="1">+C$11+C$12*$F22</f>
        <v>1.5398539022256118E-2</v>
      </c>
      <c r="Q22" s="33">
        <f>+C22-15018.5</f>
        <v>40495.380599999997</v>
      </c>
      <c r="S22" s="6">
        <f ca="1">+(O22-G22)^2</f>
        <v>1.863183539119935E-5</v>
      </c>
    </row>
    <row r="23" spans="1:19" s="6" customFormat="1" ht="12.95" customHeight="1" x14ac:dyDescent="0.2">
      <c r="A23" s="3" t="s">
        <v>45</v>
      </c>
      <c r="B23" s="4" t="s">
        <v>44</v>
      </c>
      <c r="C23" s="3">
        <v>55883.887199999997</v>
      </c>
      <c r="D23" s="3">
        <v>6.9999999999999999E-4</v>
      </c>
      <c r="E23" s="6">
        <f>+(C23-C$7)/C$8</f>
        <v>4709.0291245274711</v>
      </c>
      <c r="F23" s="6">
        <f>ROUND(2*E23,0)/2</f>
        <v>4709</v>
      </c>
      <c r="G23" s="6">
        <f>+C23-(C$7+F23*C$8)</f>
        <v>1.5093000001797918E-2</v>
      </c>
      <c r="I23" s="6">
        <f>+G23</f>
        <v>1.5093000001797918E-2</v>
      </c>
      <c r="O23" s="6">
        <f ca="1">+C$11+C$12*$F23</f>
        <v>1.8016851491375545E-2</v>
      </c>
      <c r="Q23" s="33">
        <f>+C23-15018.5</f>
        <v>40865.387199999997</v>
      </c>
      <c r="S23" s="6">
        <f ca="1">+(O23-G23)^2</f>
        <v>8.5489075331053062E-6</v>
      </c>
    </row>
    <row r="24" spans="1:19" s="6" customFormat="1" ht="12.95" customHeight="1" x14ac:dyDescent="0.2">
      <c r="A24" s="34" t="s">
        <v>46</v>
      </c>
      <c r="B24" s="35" t="s">
        <v>44</v>
      </c>
      <c r="C24" s="36">
        <v>56239.911200000002</v>
      </c>
      <c r="D24" s="36">
        <v>4.0000000000000002E-4</v>
      </c>
      <c r="E24" s="6">
        <f>+(C24-C$7)/C$8</f>
        <v>5396.0383850195858</v>
      </c>
      <c r="F24" s="6">
        <f>ROUND(2*E24,0)/2</f>
        <v>5396</v>
      </c>
      <c r="G24" s="6">
        <f>+C24-(C$7+F24*C$8)</f>
        <v>1.9892000003892463E-2</v>
      </c>
      <c r="I24" s="6">
        <f>+G24</f>
        <v>1.9892000003892463E-2</v>
      </c>
      <c r="O24" s="6">
        <f ca="1">+C$11+C$12*$F24</f>
        <v>2.0536152144435833E-2</v>
      </c>
      <c r="Q24" s="33">
        <f>+C24-15018.5</f>
        <v>41221.411200000002</v>
      </c>
      <c r="S24" s="6">
        <f ca="1">+(O24-G24)^2</f>
        <v>4.149319801666063E-7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2024-03-01T05:08:46Z</dcterms:modified>
</cp:coreProperties>
</file>