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A578BFE-3EC7-44B3-8CB1-F12E1E56CDB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O22" i="1"/>
  <c r="S22" i="1" s="1"/>
  <c r="O23" i="1"/>
  <c r="S23" i="1" s="1"/>
  <c r="O21" i="1"/>
  <c r="S21" i="1" s="1"/>
  <c r="S19" i="1" s="1"/>
  <c r="C15" i="1"/>
  <c r="C18" i="1" l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<sst xmlns="http://schemas.openxmlformats.org/spreadsheetml/2006/main" count="56" uniqueCount="52">
  <si>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</si>
  <si>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</si>
  <si>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</si>
  <si>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</si>
  <si>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</si>
  <si>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</si>
  <si>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</si>
  <si>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</si>
  <si>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</si>
  <si>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</si>
  <si>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</si>
  <si>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</si>
  <si>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</si>
  <si>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</si>
  <si>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</si>
  <si>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</si>
  <si>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</si>
  <si>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</si>
  <si>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</si>
  <si>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</si>
  <si>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</si>
  <si>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</si>
  <si>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</si>
  <si>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</si>
  <si>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</si>
  <si>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</si>
  <si>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</si>
  <si>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</si>
  <si>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</si>
  <si>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</si>
  <si>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</si>
  <si>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</si>
  <si>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</si>
  <si>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</si>
  <si>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</si>
  <si>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</si>
  <si>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</si>
  <si>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</si>
  <si>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</si>
  <si>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</si>
  <si>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</si>
  <si>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</si>
  <si>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G4754-0017</t>
  </si>
  <si>
    <t>G4754-0017_Ori.xls</t>
  </si>
  <si>
    <t>ESD</t>
  </si>
  <si>
    <t>Ori</t>
  </si>
  <si>
    <t>VSX</t>
  </si>
  <si>
    <t>IBVS 5960</t>
  </si>
  <si>
    <t>I</t>
  </si>
  <si>
    <t>IBVS 6029</t>
  </si>
  <si>
    <t>V2799 Ori / GSC 4754-0017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</si>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</sst>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V2799 Ori - O-C Diagr.</a:t>
            </a:r>
          </a:p>
        </c:rich>
      </c:tx>
      <c:layout>
        <c:manualLayout>
          <c:xMode val="edge"/>
          <c:yMode val="edge"/>
          <c:x val="0.3408413137546995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4076246334310852"/>
          <c:w val="0.8153165108221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2082</c:v>
                </c:pt>
                <c:pt idx="2">
                  <c:v>2860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2A-4A60-BCD6-DFAFCA7402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2082</c:v>
                </c:pt>
                <c:pt idx="2">
                  <c:v>2860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1.1879998637596145E-3</c:v>
                </c:pt>
                <c:pt idx="2">
                  <c:v>6.539999863889534E-3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2A-4A60-BCD6-DFAFCA74024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2082</c:v>
                </c:pt>
                <c:pt idx="2">
                  <c:v>2860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2A-4A60-BCD6-DFAFCA74024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2082</c:v>
                </c:pt>
                <c:pt idx="2">
                  <c:v>2860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2A-4A60-BCD6-DFAFCA74024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2082</c:v>
                </c:pt>
                <c:pt idx="2">
                  <c:v>2860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2A-4A60-BCD6-DFAFCA7402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2082</c:v>
                </c:pt>
                <c:pt idx="2">
                  <c:v>2860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2A-4A60-BCD6-DFAFCA7402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2082</c:v>
                </c:pt>
                <c:pt idx="2">
                  <c:v>2860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2A-4A60-BCD6-DFAFCA7402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2082</c:v>
                </c:pt>
                <c:pt idx="2">
                  <c:v>2860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-6.0596862975437682E-4</c:v>
                </c:pt>
                <c:pt idx="1">
                  <c:v>3.415596626095758E-3</c:v>
                </c:pt>
                <c:pt idx="2">
                  <c:v>4.9183717313077673E-3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2A-4A60-BCD6-DFAFCA74024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2082</c:v>
                </c:pt>
                <c:pt idx="2">
                  <c:v>2860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2A-4A60-BCD6-DFAFCA740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987728"/>
        <c:axId val="1"/>
      </c:scatterChart>
      <c:valAx>
        <c:axId val="670987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0308182197945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987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70902398461452"/>
          <c:y val="0.92375366568914952"/>
          <c:w val="0.7327338361984031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0</xdr:rowOff>
    </xdr:from>
    <xdr:to>
      <xdr:col>16</xdr:col>
      <xdr:colOff>361950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914188-07D4-30C6-FD21-69D5A047F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50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54371.873000000138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0.548516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-6.0596862975437682E-4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1.9315875388329177E-6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60370.756916319442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55940.633678371873</v>
      </c>
      <c r="D15" s="19" t="s">
        <v>38</v>
      </c>
      <c r="E15" s="20">
        <f ca="1">ROUND(2*(E14-$C$7)/$C$8,0)/2+E13</f>
        <v>10937.5</v>
      </c>
    </row>
    <row r="16" spans="1:7" s="6" customFormat="1" ht="12.95" customHeight="1" x14ac:dyDescent="0.2">
      <c r="A16" s="9" t="s">
        <v>4</v>
      </c>
      <c r="C16" s="23">
        <f ca="1">+C8+C12</f>
        <v>0.54851793158753881</v>
      </c>
      <c r="D16" s="19" t="s">
        <v>39</v>
      </c>
      <c r="E16" s="17">
        <f ca="1">ROUND(2*(E14-$C$15)/$C$16,0)/2+E13</f>
        <v>8077.5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45353.183104103555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55940.633678371873</v>
      </c>
      <c r="D18" s="26">
        <f ca="1">+C16</f>
        <v>0.54851793158753881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1.9948763265171974E-3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54371.873000000138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-6.0596862975437682E-4</v>
      </c>
      <c r="Q21" s="33">
        <f>+C21-15018.5</f>
        <v>39353.373000000138</v>
      </c>
      <c r="S21" s="6">
        <f ca="1">+(O21-G21)^2</f>
        <v>3.67197980246397E-7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55513.8845</v>
      </c>
      <c r="D22" s="3">
        <v>8.9999999999999998E-4</v>
      </c>
      <c r="E22" s="6">
        <f>+(C22-C$7)/C$8</f>
        <v>2082.0021658435894</v>
      </c>
      <c r="F22" s="6">
        <f>ROUND(2*E22,0)/2</f>
        <v>2082</v>
      </c>
      <c r="G22" s="6">
        <f>+C22-(C$7+F22*C$8)</f>
        <v>1.1879998637596145E-3</v>
      </c>
      <c r="I22" s="6">
        <f>+G22</f>
        <v>1.1879998637596145E-3</v>
      </c>
      <c r="O22" s="6">
        <f ca="1">+C$11+C$12*$F22</f>
        <v>3.415596626095758E-3</v>
      </c>
      <c r="Q22" s="33">
        <f>+C22-15018.5</f>
        <v>40495.3845</v>
      </c>
      <c r="S22" s="6">
        <f ca="1">+(O22-G22)^2</f>
        <v>4.9621873355704691E-6</v>
      </c>
    </row>
    <row r="23" spans="1:19" s="6" customFormat="1" ht="12.95" customHeight="1" x14ac:dyDescent="0.2">
      <c r="A23" s="3" t="s">
        <v>49</v>
      </c>
      <c r="B23" s="4" t="s">
        <v>48</v>
      </c>
      <c r="C23" s="3">
        <v>55940.635300000002</v>
      </c>
      <c r="D23" s="3">
        <v>2.9999999999999997E-4</v>
      </c>
      <c r="E23" s="6">
        <f>+(C23-C$7)/C$8</f>
        <v>2860.0119230794799</v>
      </c>
      <c r="F23" s="6">
        <f>ROUND(2*E23,0)/2</f>
        <v>2860</v>
      </c>
      <c r="G23" s="6">
        <f>+C23-(C$7+F23*C$8)</f>
        <v>6.539999863889534E-3</v>
      </c>
      <c r="I23" s="6">
        <f>+G23</f>
        <v>6.539999863889534E-3</v>
      </c>
      <c r="O23" s="6">
        <f ca="1">+C$11+C$12*$F23</f>
        <v>4.9183717313077673E-3</v>
      </c>
      <c r="Q23" s="33">
        <f>+C23-15018.5</f>
        <v>40922.135300000002</v>
      </c>
      <c r="S23" s="6">
        <f ca="1">+(O23-G23)^2</f>
        <v>2.6296778003806277E-6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2024-03-01T05:09:57Z</dcterms:modified>
</cp:coreProperties>
</file>