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1A6B1DB-E890-49C9-931E-1AB0EAF5A4D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3" i="1"/>
  <c r="S23" i="1" s="1"/>
  <c r="O22" i="1"/>
  <c r="S22" i="1" s="1"/>
  <c r="O24" i="1"/>
  <c r="S24" i="1" s="1"/>
  <c r="C15" i="1"/>
  <c r="O25" i="1"/>
  <c r="S25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<sst xmlns="http://schemas.openxmlformats.org/spreadsheetml/2006/main" count="60" uniqueCount="54">
  <si>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</si>
  <si>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</si>
  <si>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</si>
  <si>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</si>
  <si>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</si>
  <si>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</si>
  <si>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</si>
  <si>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</si>
  <si>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</si>
  <si>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</si>
  <si>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</si>
  <si>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</si>
  <si>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</si>
  <si>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</si>
  <si>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</si>
  <si>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</si>
  <si>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</si>
  <si>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</si>
  <si>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</si>
  <si>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</si>
  <si>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</si>
  <si>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</si>
  <si>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</si>
  <si>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</si>
  <si>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</si>
  <si>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</si>
  <si>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</si>
  <si>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</si>
  <si>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</si>
  <si>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</si>
  <si>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</si>
  <si>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</si>
  <si>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</si>
  <si>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</si>
  <si>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</si>
  <si>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</si>
  <si>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</si>
  <si>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</si>
  <si>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</si>
  <si>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</si>
  <si>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</si>
  <si>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</si>
  <si>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G0709-1047</t>
  </si>
  <si>
    <t>G0709-1047_Ori.xls</t>
  </si>
  <si>
    <t>EC</t>
  </si>
  <si>
    <t>Ori</t>
  </si>
  <si>
    <t>VSX</t>
  </si>
  <si>
    <t>IBVS 5960</t>
  </si>
  <si>
    <t>I</t>
  </si>
  <si>
    <t>IBVS 6011</t>
  </si>
  <si>
    <t>II</t>
  </si>
  <si>
    <t>IBVS 6042</t>
  </si>
  <si>
    <t>V2812 Ori / GSC 0709-1047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</si>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</sst>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V2812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01-4749-A68D-C1604932E3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-3.2689997678971849E-3</c:v>
                </c:pt>
                <c:pt idx="2">
                  <c:v>-5.3229997647576965E-3</c:v>
                </c:pt>
                <c:pt idx="3">
                  <c:v>-5.386499768064823E-3</c:v>
                </c:pt>
                <c:pt idx="4">
                  <c:v>-3.7254997660056688E-3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01-4749-A68D-C1604932E3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01-4749-A68D-C1604932E3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01-4749-A68D-C1604932E3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01-4749-A68D-C1604932E3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01-4749-A68D-C1604932E3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5.9999999999999995E-4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01-4749-A68D-C1604932E3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-3.7071516943680549E-4</c:v>
                </c:pt>
                <c:pt idx="1">
                  <c:v>-3.3380185773204262E-3</c:v>
                </c:pt>
                <c:pt idx="2">
                  <c:v>-4.341191805642788E-3</c:v>
                </c:pt>
                <c:pt idx="3">
                  <c:v>-4.3415495707028176E-3</c:v>
                </c:pt>
                <c:pt idx="4">
                  <c:v>-5.3125239436225364E-3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01-4749-A68D-C1604932E3C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4147</c:v>
                </c:pt>
                <c:pt idx="2">
                  <c:v>5549</c:v>
                </c:pt>
                <c:pt idx="3">
                  <c:v>5549.5</c:v>
                </c:pt>
                <c:pt idx="4">
                  <c:v>6906.5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01-4749-A68D-C1604932E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693720"/>
        <c:axId val="1"/>
      </c:scatterChart>
      <c:valAx>
        <c:axId val="809693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3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25BE51-2DA4-AED2-C93E-E49726A59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: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52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7">
        <v>54412.776999999769</v>
      </c>
      <c r="D7" s="13" t="s">
        <v>46</v>
      </c>
    </row>
    <row r="8" spans="1:7" s="6" customFormat="1" ht="12.95" customHeight="1" x14ac:dyDescent="0.2">
      <c r="A8" s="6" t="s">
        <v>3</v>
      </c>
      <c r="C8" s="37">
        <v>0.26672699999999999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-3.7071516943680549E-4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-7.1553012005874625E-7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60370.766202893516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56254.788349833587</v>
      </c>
      <c r="D15" s="19" t="s">
        <v>38</v>
      </c>
      <c r="E15" s="20">
        <f ca="1">ROUND(2*(E14-$C$7)/$C$8,0)/2+E13</f>
        <v>22338.5</v>
      </c>
    </row>
    <row r="16" spans="1:7" s="6" customFormat="1" ht="12.95" customHeight="1" x14ac:dyDescent="0.2">
      <c r="A16" s="9" t="s">
        <v>4</v>
      </c>
      <c r="C16" s="23">
        <f ca="1">+C8+C12</f>
        <v>0.26672628446987995</v>
      </c>
      <c r="D16" s="19" t="s">
        <v>39</v>
      </c>
      <c r="E16" s="17">
        <f ca="1">ROUND(2*(E14-$C$15)/$C$16,0)/2+E13</f>
        <v>15432.5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45352.937568248344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56254.788349833587</v>
      </c>
      <c r="D18" s="26">
        <f ca="1">+C16</f>
        <v>0.26672628446987995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1.0858990349928409E-3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54412.776999999769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-3.7071516943680549E-4</v>
      </c>
      <c r="Q21" s="33">
        <f>+C21-15018.5</f>
        <v>39394.276999999769</v>
      </c>
      <c r="S21" s="6">
        <f ca="1">+(O21-G21)^2</f>
        <v>1.3742973685055941E-7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55518.890599999999</v>
      </c>
      <c r="D22" s="3">
        <v>2.9999999999999997E-4</v>
      </c>
      <c r="E22" s="6">
        <f>+(C22-C$7)/C$8</f>
        <v>4146.987744023776</v>
      </c>
      <c r="F22" s="6">
        <f>ROUND(2*E22,0)/2</f>
        <v>4147</v>
      </c>
      <c r="G22" s="6">
        <f>+C22-(C$7+F22*C$8)</f>
        <v>-3.2689997678971849E-3</v>
      </c>
      <c r="I22" s="6">
        <f>+G22</f>
        <v>-3.2689997678971849E-3</v>
      </c>
      <c r="O22" s="6">
        <f ca="1">+C$11+C$12*$F22</f>
        <v>-3.3380185773204262E-3</v>
      </c>
      <c r="Q22" s="33">
        <f>+C22-15018.5</f>
        <v>40500.390599999999</v>
      </c>
      <c r="S22" s="6">
        <f ca="1">+(O22-G22)^2</f>
        <v>4.7635960542016912E-9</v>
      </c>
    </row>
    <row r="23" spans="1:19" s="6" customFormat="1" ht="12.95" customHeight="1" x14ac:dyDescent="0.2">
      <c r="A23" s="3" t="s">
        <v>49</v>
      </c>
      <c r="B23" s="4" t="s">
        <v>48</v>
      </c>
      <c r="C23" s="3">
        <v>55892.839800000002</v>
      </c>
      <c r="D23" s="3">
        <v>5.0000000000000001E-4</v>
      </c>
      <c r="E23" s="6">
        <f>+(C23-C$7)/C$8</f>
        <v>5548.9800432660832</v>
      </c>
      <c r="F23" s="6">
        <f>ROUND(2*E23,0)/2</f>
        <v>5549</v>
      </c>
      <c r="G23" s="6">
        <f>+C23-(C$7+F23*C$8)</f>
        <v>-5.3229997647576965E-3</v>
      </c>
      <c r="I23" s="6">
        <f>+G23</f>
        <v>-5.3229997647576965E-3</v>
      </c>
      <c r="O23" s="6">
        <f ca="1">+C$11+C$12*$F23</f>
        <v>-4.341191805642788E-3</v>
      </c>
      <c r="Q23" s="33">
        <f>+C23-15018.5</f>
        <v>40874.339800000002</v>
      </c>
      <c r="S23" s="6">
        <f ca="1">+(O23-G23)^2</f>
        <v>9.6394686858138178E-7</v>
      </c>
    </row>
    <row r="24" spans="1:19" s="6" customFormat="1" ht="12.95" customHeight="1" x14ac:dyDescent="0.2">
      <c r="A24" s="3" t="s">
        <v>49</v>
      </c>
      <c r="B24" s="4" t="s">
        <v>50</v>
      </c>
      <c r="C24" s="3">
        <v>55892.973100000003</v>
      </c>
      <c r="D24" s="3">
        <v>5.9999999999999995E-4</v>
      </c>
      <c r="E24" s="6">
        <f>+(C24-C$7)/C$8</f>
        <v>5549.479805194952</v>
      </c>
      <c r="F24" s="6">
        <f>ROUND(2*E24,0)/2</f>
        <v>5549.5</v>
      </c>
      <c r="G24" s="6">
        <f>+C24-(C$7+F24*C$8)</f>
        <v>-5.386499768064823E-3</v>
      </c>
      <c r="I24" s="6">
        <f>+G24</f>
        <v>-5.386499768064823E-3</v>
      </c>
      <c r="O24" s="6">
        <f ca="1">+C$11+C$12*$F24</f>
        <v>-4.3415495707028176E-3</v>
      </c>
      <c r="Q24" s="33">
        <f>+C24-15018.5</f>
        <v>40874.473100000003</v>
      </c>
      <c r="S24" s="6">
        <f ca="1">+(O24-G24)^2</f>
        <v>1.0919209149668942E-6</v>
      </c>
    </row>
    <row r="25" spans="1:19" s="6" customFormat="1" ht="12.95" customHeight="1" x14ac:dyDescent="0.2">
      <c r="A25" s="34" t="s">
        <v>51</v>
      </c>
      <c r="B25" s="35" t="s">
        <v>50</v>
      </c>
      <c r="C25" s="36">
        <v>56254.923300000002</v>
      </c>
      <c r="D25" s="36">
        <v>4.0000000000000002E-4</v>
      </c>
      <c r="E25" s="6">
        <f>+(C25-C$7)/C$8</f>
        <v>6906.4860325360132</v>
      </c>
      <c r="F25" s="6">
        <f>ROUND(2*E25,0)/2</f>
        <v>6906.5</v>
      </c>
      <c r="G25" s="6">
        <f>+C25-(C$7+F25*C$8)</f>
        <v>-3.7254997660056688E-3</v>
      </c>
      <c r="I25" s="6">
        <f>+G25</f>
        <v>-3.7254997660056688E-3</v>
      </c>
      <c r="O25" s="6">
        <f ca="1">+C$11+C$12*$F25</f>
        <v>-5.3125239436225364E-3</v>
      </c>
      <c r="Q25" s="33">
        <f>+C25-15018.5</f>
        <v>41236.423300000002</v>
      </c>
      <c r="S25" s="6">
        <f ca="1">+(O25-G25)^2</f>
        <v>2.5186457403404952E-6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2024-03-01T05:23:19Z</dcterms:modified>
</cp:coreProperties>
</file>