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0D442C-4320-4C46-BABA-DF8010FCE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1" i="1"/>
  <c r="C12" i="1" l="1"/>
  <c r="O25" i="1" l="1"/>
  <c r="S25" i="1" s="1"/>
  <c r="O21" i="1"/>
  <c r="S21" i="1" s="1"/>
  <c r="O22" i="1"/>
  <c r="S22" i="1" s="1"/>
  <c r="O26" i="1"/>
  <c r="S26" i="1" s="1"/>
  <c r="C15" i="1"/>
  <c r="O23" i="1"/>
  <c r="S23" i="1" s="1"/>
  <c r="C16" i="1"/>
  <c r="D18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<sst xmlns="http://schemas.openxmlformats.org/spreadsheetml/2006/main" count="62" uniqueCount="55">
  <si>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</si>
  <si>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</si>
  <si>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</si>
  <si>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</si>
  <si>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</si>
  <si>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</si>
  <si>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</si>
  <si>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</si>
  <si>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</si>
  <si>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</si>
  <si>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</si>
  <si>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</si>
  <si>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</si>
  <si>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</si>
  <si>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</si>
  <si>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</si>
  <si>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</si>
  <si>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</si>
  <si>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</si>
  <si>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</si>
  <si>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</si>
  <si>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</si>
  <si>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</si>
  <si>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</si>
  <si>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</si>
  <si>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</si>
  <si>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</si>
  <si>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</si>
  <si>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</si>
  <si>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</si>
  <si>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</si>
  <si>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</si>
  <si>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</si>
  <si>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</si>
  <si>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</si>
  <si>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</si>
  <si>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</si>
  <si>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</si>
  <si>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</si>
  <si>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</si>
  <si>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</si>
  <si>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</si>
  <si>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G4780-0344</t>
  </si>
  <si>
    <t>G4780-0344_Ori.xls</t>
  </si>
  <si>
    <t>EC</t>
  </si>
  <si>
    <t>Ori</t>
  </si>
  <si>
    <t>VSX</t>
  </si>
  <si>
    <t>IBVS 5960</t>
  </si>
  <si>
    <t>II</t>
  </si>
  <si>
    <t>IBVS 6011</t>
  </si>
  <si>
    <t>I</t>
  </si>
  <si>
    <t>IBVS 6042</t>
  </si>
  <si>
    <t>VSB, 108</t>
  </si>
  <si>
    <t>V2818 Ori / GSC 4780-0344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</si>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</sst>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V2818 Ori / GSC 4780-0344 -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Avtive!$H$20:$H$20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2E-4917-901A-02723058659D}"/>
            </c:ext>
          </c:extLst>
        </c:ser>
        <c:ser>
          <c:idx val="1"/>
          <c:order val="1"/>
          <c:tx>
            <c:strRef>
              <c:f>Avtive!$I$20:$I$20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Avtive!$I$21:$I$999</c:f>
              <c:numCache>
                <c:formatCode>General</c:formatCode>
                <c:ptCount val="979"/>
                <c:pt idx="1">
                  <c:v>-3.3724999229889363E-3</c:v>
                </c:pt>
                <c:pt idx="2">
                  <c:v>-1.0999999140040018E-3</c:v>
                </c:pt>
                <c:pt idx="3">
                  <c:v>-1.9349999201949686E-3</c:v>
                </c:pt>
                <c:pt idx="4">
                  <c:v>-4.6499998716171831E-3</c:v>
                </c:pt>
                <c:pt idx="5">
                  <c:v>-4.1499997896607965E-3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2E-4917-901A-02723058659D}"/>
            </c:ext>
          </c:extLst>
        </c:ser>
        <c:ser>
          <c:idx val="3"/>
          <c:order val="2"/>
          <c:tx>
            <c:strRef>
              <c:f>Avtive!$J$20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2E-4917-901A-02723058659D}"/>
            </c:ext>
          </c:extLst>
        </c:ser>
        <c:ser>
          <c:idx val="4"/>
          <c:order val="3"/>
          <c:tx>
            <c:strRef>
              <c:f>Avtive!$K$20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2E-4917-901A-02723058659D}"/>
            </c:ext>
          </c:extLst>
        </c:ser>
        <c:ser>
          <c:idx val="2"/>
          <c:order val="4"/>
          <c:tx>
            <c:strRef>
              <c:f>Avtive!$L$20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2E-4917-901A-02723058659D}"/>
            </c:ext>
          </c:extLst>
        </c:ser>
        <c:ser>
          <c:idx val="5"/>
          <c:order val="5"/>
          <c:tx>
            <c:strRef>
              <c:f>Avtive!$M$20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2E-4917-901A-02723058659D}"/>
            </c:ext>
          </c:extLst>
        </c:ser>
        <c:ser>
          <c:idx val="6"/>
          <c:order val="6"/>
          <c:tx>
            <c:strRef>
              <c:f>Avtive!$N$20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Avtive!$D$21:$D$999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2E-4917-901A-02723058659D}"/>
            </c:ext>
          </c:extLst>
        </c:ser>
        <c:ser>
          <c:idx val="7"/>
          <c:order val="7"/>
          <c:tx>
            <c:strRef>
              <c:f>Avtive!$O$20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Avtive!$O$21:$O$999</c:f>
              <c:numCache>
                <c:formatCode>General</c:formatCode>
                <c:ptCount val="979"/>
                <c:pt idx="0">
                  <c:v>-8.8927501927491882E-4</c:v>
                </c:pt>
                <c:pt idx="1">
                  <c:v>-1.552326512550492E-3</c:v>
                </c:pt>
                <c:pt idx="2">
                  <c:v>-1.7961223054920373E-3</c:v>
                </c:pt>
                <c:pt idx="3">
                  <c:v>-2.0438936137878519E-3</c:v>
                </c:pt>
                <c:pt idx="4">
                  <c:v>-4.4629409836802929E-3</c:v>
                </c:pt>
                <c:pt idx="5">
                  <c:v>-4.4629409836802929E-3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2E-4917-901A-02723058659D}"/>
            </c:ext>
          </c:extLst>
        </c:ser>
        <c:ser>
          <c:idx val="8"/>
          <c:order val="8"/>
          <c:tx>
            <c:strRef>
              <c:f>Avtive!$R$20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Avtive!$F$21:$F$999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3085.5</c:v>
                </c:pt>
                <c:pt idx="2">
                  <c:v>4220</c:v>
                </c:pt>
                <c:pt idx="3">
                  <c:v>5373</c:v>
                </c:pt>
                <c:pt idx="4">
                  <c:v>16630</c:v>
                </c:pt>
                <c:pt idx="5">
                  <c:v>16630</c:v>
                </c:pt>
              </c:numCache>
            </c:numRef>
          </c:xVal>
          <c:yVal>
            <c:numRef>
              <c:f>Avtive!$R$21:$R$999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2E-4917-901A-02723058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008"/>
        <c:axId val="1"/>
      </c:scatterChart>
      <c:valAx>
        <c:axId val="555342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38E2DF-986C-EB45-175B-29F0EB0E1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53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1">
        <v>54532.561999999918</v>
      </c>
      <c r="D7" s="29" t="s">
        <v>46</v>
      </c>
    </row>
    <row r="8" spans="1:7" x14ac:dyDescent="0.2">
      <c r="A8" t="s">
        <v>3</v>
      </c>
      <c r="C8" s="41">
        <v>0.32259500000000002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-8.8927501927491882E-4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-2.1489272185239772E-7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60370.768778703699</v>
      </c>
    </row>
    <row r="15" spans="1:7" x14ac:dyDescent="0.2">
      <c r="A15" s="11" t="s">
        <v>17</v>
      </c>
      <c r="B15" s="9"/>
      <c r="C15" s="12">
        <f ca="1">(C7+C11)+(C8+C12)*INT(MAX(F21:F3533))</f>
        <v>59897.312387058933</v>
      </c>
      <c r="D15" s="13" t="s">
        <v>38</v>
      </c>
      <c r="E15" s="14">
        <f ca="1">ROUND(2*(E14-$C$7)/$C$8,0)/2+E13</f>
        <v>18098.5</v>
      </c>
    </row>
    <row r="16" spans="1:7" x14ac:dyDescent="0.2">
      <c r="A16" s="15" t="s">
        <v>4</v>
      </c>
      <c r="B16" s="9"/>
      <c r="C16" s="16">
        <f ca="1">+C8+C12</f>
        <v>0.32259478510727818</v>
      </c>
      <c r="D16" s="13" t="s">
        <v>39</v>
      </c>
      <c r="E16" s="23">
        <f ca="1">ROUND(2*(E14-$C$15)/$C$16,0)/2+E13</f>
        <v>1468.5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45352.938662322304</v>
      </c>
    </row>
    <row r="18" spans="1:19" ht="14.25" thickTop="1" thickBot="1" x14ac:dyDescent="0.25">
      <c r="A18" s="15" t="s">
        <v>5</v>
      </c>
      <c r="B18" s="9"/>
      <c r="C18" s="18">
        <f ca="1">+C15</f>
        <v>59897.312387058933</v>
      </c>
      <c r="D18" s="19">
        <f ca="1">+C16</f>
        <v>0.32259478510727818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9.7295516267496948E-4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54532.561999999918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-8.8927501927491882E-4</v>
      </c>
      <c r="Q21" s="1">
        <f>+C21-15018.5</f>
        <v>39514.061999999918</v>
      </c>
      <c r="S21">
        <f ca="1">+(O21-G21)^2</f>
        <v>7.9081005990640728E-7</v>
      </c>
    </row>
    <row r="22" spans="1:19" x14ac:dyDescent="0.2">
      <c r="A22" s="32" t="s">
        <v>47</v>
      </c>
      <c r="B22" s="33" t="s">
        <v>48</v>
      </c>
      <c r="C22" s="32">
        <v>55527.925499999998</v>
      </c>
      <c r="D22" s="32">
        <v>2.9999999999999997E-4</v>
      </c>
      <c r="E22">
        <f>+(C22-C$7)/C$8</f>
        <v>3085.4895457154621</v>
      </c>
      <c r="F22">
        <f>ROUND(2*E22,0)/2</f>
        <v>3085.5</v>
      </c>
      <c r="G22">
        <f>+C22-(C$7+F22*C$8)</f>
        <v>-3.3724999229889363E-3</v>
      </c>
      <c r="I22">
        <f>+G22</f>
        <v>-3.3724999229889363E-3</v>
      </c>
      <c r="O22">
        <f ca="1">+C$11+C$12*$F22</f>
        <v>-1.552326512550492E-3</v>
      </c>
      <c r="Q22" s="1">
        <f>+C22-15018.5</f>
        <v>40509.425499999998</v>
      </c>
      <c r="S22">
        <f ca="1">+(O22-G22)^2</f>
        <v>3.3130312440671173E-6</v>
      </c>
    </row>
    <row r="23" spans="1:19" x14ac:dyDescent="0.2">
      <c r="A23" s="32" t="s">
        <v>49</v>
      </c>
      <c r="B23" s="33" t="s">
        <v>50</v>
      </c>
      <c r="C23" s="32">
        <v>55893.911800000002</v>
      </c>
      <c r="D23" s="32">
        <v>5.9999999999999995E-4</v>
      </c>
      <c r="E23">
        <f>+(C23-C$7)/C$8</f>
        <v>4219.9965901519972</v>
      </c>
      <c r="F23">
        <f>ROUND(2*E23,0)/2</f>
        <v>4220</v>
      </c>
      <c r="G23">
        <f>+C23-(C$7+F23*C$8)</f>
        <v>-1.0999999140040018E-3</v>
      </c>
      <c r="I23">
        <f>+G23</f>
        <v>-1.0999999140040018E-3</v>
      </c>
      <c r="O23">
        <f ca="1">+C$11+C$12*$F23</f>
        <v>-1.7961223054920373E-3</v>
      </c>
      <c r="Q23" s="1">
        <f>+C23-15018.5</f>
        <v>40875.411800000002</v>
      </c>
      <c r="S23">
        <f ca="1">+(O23-G23)^2</f>
        <v>4.845863839310218E-7</v>
      </c>
    </row>
    <row r="24" spans="1:19" x14ac:dyDescent="0.2">
      <c r="A24" s="34" t="s">
        <v>51</v>
      </c>
      <c r="B24" s="35" t="s">
        <v>50</v>
      </c>
      <c r="C24" s="36">
        <v>56265.862999999998</v>
      </c>
      <c r="D24" s="36">
        <v>6.0000000000000006E-4</v>
      </c>
      <c r="E24">
        <f>+(C24-C$7)/C$8</f>
        <v>5372.9940017671679</v>
      </c>
      <c r="F24">
        <f>ROUND(2*E24,0)/2</f>
        <v>5373</v>
      </c>
      <c r="G24">
        <f>+C24-(C$7+F24*C$8)</f>
        <v>-1.9349999201949686E-3</v>
      </c>
      <c r="I24">
        <f>+G24</f>
        <v>-1.9349999201949686E-3</v>
      </c>
      <c r="O24">
        <f ca="1">+C$11+C$12*$F24</f>
        <v>-2.0438936137878519E-3</v>
      </c>
      <c r="Q24" s="1">
        <f>+C24-15018.5</f>
        <v>41247.362999999998</v>
      </c>
      <c r="S24">
        <f ca="1">+(O24-G24)^2</f>
        <v>1.1857836504300755E-8</v>
      </c>
    </row>
    <row r="25" spans="1:19" x14ac:dyDescent="0.2">
      <c r="A25" s="37" t="s">
        <v>52</v>
      </c>
      <c r="B25" s="38" t="s">
        <v>50</v>
      </c>
      <c r="C25" s="39">
        <v>59897.312200000044</v>
      </c>
      <c r="D25" s="7"/>
      <c r="E25">
        <f t="shared" ref="E25:E26" si="0">+(C25-C$7)/C$8</f>
        <v>16629.985585641829</v>
      </c>
      <c r="F25">
        <f t="shared" ref="F25:F26" si="1">ROUND(2*E25,0)/2</f>
        <v>16630</v>
      </c>
      <c r="G25">
        <f t="shared" ref="G25:G26" si="2">+C25-(C$7+F25*C$8)</f>
        <v>-4.6499998716171831E-3</v>
      </c>
      <c r="I25">
        <f t="shared" ref="I25:I26" si="3">+G25</f>
        <v>-4.6499998716171831E-3</v>
      </c>
      <c r="O25">
        <f t="shared" ref="O25:O26" ca="1" si="4">+C$11+C$12*$F25</f>
        <v>-4.4629409836802929E-3</v>
      </c>
      <c r="Q25" s="1">
        <f t="shared" ref="Q25:Q26" si="5">+C25-15018.5</f>
        <v>44878.812200000044</v>
      </c>
      <c r="S25">
        <f t="shared" ref="S25:S26" ca="1" si="6">+(O25-G25)^2</f>
        <v>3.4991027556186037E-8</v>
      </c>
    </row>
    <row r="26" spans="1:19" x14ac:dyDescent="0.2">
      <c r="A26" s="37" t="s">
        <v>52</v>
      </c>
      <c r="B26" s="38" t="s">
        <v>50</v>
      </c>
      <c r="C26" s="39">
        <v>59897.312700000126</v>
      </c>
      <c r="D26" s="7"/>
      <c r="E26">
        <f t="shared" si="0"/>
        <v>16629.987135573112</v>
      </c>
      <c r="F26">
        <f t="shared" si="1"/>
        <v>16630</v>
      </c>
      <c r="G26">
        <f t="shared" si="2"/>
        <v>-4.1499997896607965E-3</v>
      </c>
      <c r="I26">
        <f t="shared" si="3"/>
        <v>-4.1499997896607965E-3</v>
      </c>
      <c r="O26">
        <f t="shared" ca="1" si="4"/>
        <v>-4.4629409836802929E-3</v>
      </c>
      <c r="Q26" s="1">
        <f t="shared" si="5"/>
        <v>44878.812700000126</v>
      </c>
      <c r="S26">
        <f t="shared" ca="1" si="6"/>
        <v>9.7932190914348079E-8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2024-03-01T05:27:02Z</dcterms:modified>
</cp:coreProperties>
</file>