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509DFD-8452-460A-B46D-C826FE9103C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<sst xmlns="http://schemas.openxmlformats.org/spreadsheetml/2006/main" count="54" uniqueCount="51">
  <si>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</si>
  <si>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</si>
  <si>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</si>
  <si>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</si>
  <si>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</si>
  <si>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</si>
  <si>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</si>
  <si>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</si>
  <si>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</si>
  <si>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</si>
  <si>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</si>
  <si>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</si>
  <si>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</si>
  <si>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</si>
  <si>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</si>
  <si>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</si>
  <si>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</si>
  <si>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</si>
  <si>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</si>
  <si>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</si>
  <si>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</si>
  <si>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</si>
  <si>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</si>
  <si>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</si>
  <si>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</si>
  <si>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</si>
  <si>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</si>
  <si>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</si>
  <si>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</si>
  <si>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</si>
  <si>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</si>
  <si>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</si>
  <si>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</si>
  <si>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</si>
  <si>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</si>
  <si>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</si>
  <si>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</si>
  <si>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</si>
  <si>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</si>
  <si>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</si>
  <si>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</si>
  <si>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</si>
  <si>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G1127-2016</t>
  </si>
  <si>
    <t>GSC 1127-2016</t>
  </si>
  <si>
    <t>G1127-2016_Peg.xls</t>
  </si>
  <si>
    <t>EW</t>
  </si>
  <si>
    <t>Peg</t>
  </si>
  <si>
    <t>VSX</t>
  </si>
  <si>
    <t>IBVS 6011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</si>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</sst>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1127-2016-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9E-4C43-949F-E163289129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-7.2305002104258165E-3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9E-4C43-949F-E163289129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9E-4C43-949F-E163289129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9E-4C43-949F-E163289129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9E-4C43-949F-E163289129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9E-4C43-949F-E163289129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9E-4C43-949F-E163289129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4.3368086899420177E-19</c:v>
                </c:pt>
                <c:pt idx="1">
                  <c:v>-7.2305002104258165E-3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9E-4C43-949F-E163289129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9E-4C43-949F-E16328912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663720"/>
        <c:axId val="1"/>
      </c:scatterChart>
      <c:valAx>
        <c:axId val="868663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663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94D5CA-F464-4929-A279-9CC27AFC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100000000000001" customHeight="1" x14ac:dyDescent="0.3">
      <c r="A1" s="1" t="s">
        <v>43</v>
      </c>
      <c r="E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46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53672.524000000209</v>
      </c>
      <c r="D7" s="13" t="s">
        <v>47</v>
      </c>
    </row>
    <row r="8" spans="1:7" s="6" customFormat="1" ht="12.95" customHeight="1" x14ac:dyDescent="0.2">
      <c r="A8" s="6" t="s">
        <v>3</v>
      </c>
      <c r="C8" s="12">
        <v>0.34723300000000001</v>
      </c>
      <c r="D8" s="13" t="s">
        <v>47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4.3368086899420177E-19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-1.1553088136815238E-6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60370.783947916665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55845.50088407765</v>
      </c>
      <c r="D15" s="19" t="s">
        <v>38</v>
      </c>
      <c r="E15" s="20">
        <f ca="1">ROUND(2*(E14-$C$7)/$C$8,0)/2+E13</f>
        <v>19291.5</v>
      </c>
    </row>
    <row r="16" spans="1:7" s="6" customFormat="1" ht="12.95" customHeight="1" x14ac:dyDescent="0.2">
      <c r="A16" s="9" t="s">
        <v>4</v>
      </c>
      <c r="C16" s="23">
        <f ca="1">+C8+C12</f>
        <v>0.34723184469118634</v>
      </c>
      <c r="D16" s="19" t="s">
        <v>39</v>
      </c>
      <c r="E16" s="17">
        <f ca="1">ROUND(2*(E14-$C$15)/$C$16,0)/2+E13</f>
        <v>13033.5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45353.042965193563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55845.50088407765</v>
      </c>
      <c r="D18" s="26">
        <f ca="1">+C16</f>
        <v>0.34723184469118634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4.3368086899420177E-19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50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53672.524000000209</v>
      </c>
      <c r="D21" s="3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4.3368086899420177E-19</v>
      </c>
      <c r="Q21" s="34">
        <f>+C21-15018.5</f>
        <v>38654.024000000209</v>
      </c>
      <c r="S21" s="6">
        <f ca="1">+(O21-G21)^2</f>
        <v>1.88079096131566E-37</v>
      </c>
    </row>
    <row r="22" spans="1:19" s="6" customFormat="1" ht="12.95" customHeight="1" x14ac:dyDescent="0.2">
      <c r="A22" s="4" t="s">
        <v>48</v>
      </c>
      <c r="B22" s="5" t="s">
        <v>49</v>
      </c>
      <c r="C22" s="4">
        <v>55845.674500000001</v>
      </c>
      <c r="D22" s="4">
        <v>6.9999999999999999E-4</v>
      </c>
      <c r="E22" s="6">
        <f>+(C22-C$7)/C$8</f>
        <v>6258.4791768057539</v>
      </c>
      <c r="F22" s="6">
        <f>ROUND(2*E22,0)/2</f>
        <v>6258.5</v>
      </c>
      <c r="G22" s="6">
        <f>+C22-(C$7+F22*C$8)</f>
        <v>-7.2305002104258165E-3</v>
      </c>
      <c r="I22" s="6">
        <f>+G22</f>
        <v>-7.2305002104258165E-3</v>
      </c>
      <c r="O22" s="6">
        <f ca="1">+C$11+C$12*$F22</f>
        <v>-7.2305002104258165E-3</v>
      </c>
      <c r="Q22" s="34">
        <f>+C22-15018.5</f>
        <v>40827.174500000001</v>
      </c>
      <c r="S22" s="6">
        <f ca="1">+(O22-G22)^2</f>
        <v>0</v>
      </c>
    </row>
    <row r="23" spans="1:19" s="6" customFormat="1" ht="12.95" customHeight="1" x14ac:dyDescent="0.2">
      <c r="C23" s="33"/>
      <c r="D23" s="33"/>
      <c r="Q23" s="34"/>
    </row>
    <row r="24" spans="1:19" s="6" customFormat="1" ht="12.95" customHeight="1" x14ac:dyDescent="0.2">
      <c r="C24" s="33"/>
      <c r="D24" s="33"/>
      <c r="Q24" s="34"/>
    </row>
    <row r="25" spans="1:19" s="6" customFormat="1" ht="12.95" customHeight="1" x14ac:dyDescent="0.2">
      <c r="C25" s="33"/>
      <c r="D25" s="33"/>
      <c r="Q25" s="34"/>
    </row>
    <row r="26" spans="1:19" s="6" customFormat="1" ht="12.95" customHeight="1" x14ac:dyDescent="0.2">
      <c r="C26" s="33"/>
      <c r="D26" s="33"/>
      <c r="Q26" s="34"/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2024-03-01T05:48:53Z</dcterms:modified>
</cp:coreProperties>
</file>