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AA146359-91A6-4DD3-B328-BD4F0FD6F95C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<sst xmlns="http://schemas.openxmlformats.org/spreadsheetml/2006/main" count="56" uniqueCount="53">
  <si>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</si>
  <si>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</si>
  <si>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</si>
  <si>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</si>
  <si>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</si>
  <si>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</si>
  <si>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</si>
  <si>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</si>
  <si>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</si>
  <si>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</si>
  <si>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</si>
  <si>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</si>
  <si>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</si>
  <si>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</si>
  <si>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</si>
  <si>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</si>
  <si>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</si>
  <si>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</si>
  <si>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</si>
  <si>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</si>
  <si>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</si>
  <si>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</si>
  <si>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</si>
  <si>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</si>
  <si>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</si>
  <si>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</si>
  <si>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</si>
  <si>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</si>
  <si>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</si>
  <si>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</si>
  <si>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</si>
  <si>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</si>
  <si>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</si>
  <si>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</si>
  <si>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</si>
  <si>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</si>
  <si>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</si>
  <si>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</si>
  <si>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</si>
  <si>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</si>
  <si>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</si>
  <si>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</si>
  <si>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</si>
  <si>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</si>
  <si>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</si>
  <si>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</si>
  <si>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</si>
  <si>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13.07 (0.27)</t>
  </si>
  <si>
    <t>Mag CV</t>
  </si>
  <si>
    <t>BAV102 Feb 2025</t>
  </si>
  <si>
    <t>I</t>
  </si>
  <si>
    <t>CSS J224114.8+263531 Peg</t>
  </si>
  <si>
    <t>VSX : Detail for CSS_J224114.8+263531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</si>
</sst>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J224114.8+263531 Peg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-3.0431999992288183E-2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-1.7347234759768071E-18</c:v>
                </c:pt>
                <c:pt idx="1">
                  <c:v>-3.0431999992288183E-2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254714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J224114.8+263531 Peg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-3.0431999992288183E-2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-1.7347234759768071E-18</c:v>
                </c:pt>
                <c:pt idx="1">
                  <c:v>-3.0431999992288183E-2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254714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96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0.23808799999999999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-1.7347234759768071E-18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-1.1947517604956218E-7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60838.762502314814</v>
      </c>
    </row>
    <row r="15" spans="1:15" ht="12.95" customHeight="1" x14ac:dyDescent="0.2">
      <c r="A15" s="17" t="s">
        <v>17</v>
      </c>
      <c r="C15" s="18">
        <f ca="1">(C7+C11)+(C8+C12)*INT(MAX(F21:F3533))</f>
        <v>60644.316400000003</v>
      </c>
      <c r="E15" s="37" t="s">
        <v>33</v>
      </c>
      <c r="F15" s="39">
        <f ca="1">ROUND(2*(F14-$C$7)/$C$8,0)/2+F13</f>
        <v>255531.5</v>
      </c>
    </row>
    <row r="16" spans="1:15" ht="12.95" customHeight="1" x14ac:dyDescent="0.2">
      <c r="A16" s="17" t="s">
        <v>4</v>
      </c>
      <c r="C16" s="18">
        <f ca="1">+C8+C12</f>
        <v>0.23808788052482394</v>
      </c>
      <c r="E16" s="37" t="s">
        <v>34</v>
      </c>
      <c r="F16" s="39">
        <f ca="1">ROUND(2*(F14-$C$15)/$C$16,0)/2+F13</f>
        <v>817.5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45820.84907566238</v>
      </c>
    </row>
    <row r="18" spans="1:21" ht="12.95" customHeight="1" thickTop="1" thickBot="1" x14ac:dyDescent="0.25">
      <c r="A18" s="17" t="s">
        <v>5</v>
      </c>
      <c r="C18" s="24">
        <f ca="1">+C15</f>
        <v>60644.316400000003</v>
      </c>
      <c r="D18" s="25">
        <f ca="1">+C16</f>
        <v>0.23808788052482394</v>
      </c>
      <c r="E18" s="42" t="s">
        <v>44</v>
      </c>
      <c r="F18" s="41">
        <f ca="1">+($C$15+$C$16*$F$16)-($C$16/2)-15018.5-$C$5/24</f>
        <v>45820.730031722116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-1.7347234759768071E-18</v>
      </c>
      <c r="Q21" s="26">
        <f>+C21-15018.5</f>
        <v>-15018.5</v>
      </c>
    </row>
    <row r="22" spans="1:21" ht="12.95" customHeight="1" x14ac:dyDescent="0.2">
      <c r="A22" s="45" t="s">
        <v>49</v>
      </c>
      <c r="B22" s="46" t="s">
        <v>50</v>
      </c>
      <c r="C22" s="48">
        <v>60644.316400000003</v>
      </c>
      <c r="D22" s="47">
        <v>3.5000000000000001E-3</v>
      </c>
      <c r="E22" s="20">
        <f>+(C22-C$7)/C$8</f>
        <v>254713.87218171434</v>
      </c>
      <c r="F22" s="20">
        <f>ROUND(2*E22,0)/2</f>
        <v>254714</v>
      </c>
      <c r="G22" s="20">
        <f>+C22-(C$7+F22*C$8)</f>
        <v>-3.0431999992288183E-2</v>
      </c>
      <c r="K22" s="20">
        <f>+G22</f>
        <v>-3.0431999992288183E-2</v>
      </c>
      <c r="O22" s="20">
        <f ca="1">+C$11+C$12*$F22</f>
        <v>-3.0431999992288183E-2</v>
      </c>
      <c r="Q22" s="26">
        <f>+C22-15018.5</f>
        <v>45625.816400000003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96213" xr:uid="{115A7A98-71BC-491D-A488-B32AD2180315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2025-06-12T06:18:00Z</dcterms:modified>
</cp:coreProperties>
</file>