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93B5921-226D-4ECD-8182-D4F2774C9B9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G11" i="1"/>
  <c r="F11" i="1"/>
  <c r="C7" i="1"/>
  <c r="E22" i="1"/>
  <c r="F22" i="1"/>
  <c r="C8" i="1"/>
  <c r="E21" i="1"/>
  <c r="F21" i="1"/>
  <c r="G21" i="1"/>
  <c r="H21" i="1"/>
  <c r="E15" i="1"/>
  <c r="C17" i="1"/>
  <c r="Q21" i="1"/>
  <c r="G22" i="1"/>
  <c r="I22" i="1"/>
  <c r="C12" i="1"/>
  <c r="C16" i="1" l="1"/>
  <c r="D18" i="1" s="1"/>
  <c r="C11" i="1"/>
  <c r="C15" i="1" l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<sst xmlns="http://schemas.openxmlformats.org/spreadsheetml/2006/main" count="47" uniqueCount="44">
  <si>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</si>
  <si>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</si>
  <si>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</si>
  <si>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</si>
  <si>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</si>
  <si>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</si>
  <si>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</si>
  <si>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</si>
  <si>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</si>
  <si>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</si>
  <si>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</si>
  <si>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</si>
  <si>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</si>
  <si>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</si>
  <si>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</si>
  <si>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</si>
  <si>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</si>
  <si>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</si>
  <si>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</si>
  <si>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</si>
  <si>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</si>
  <si>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</si>
  <si>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</si>
  <si>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</si>
  <si>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</si>
  <si>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</si>
  <si>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</si>
  <si>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</si>
  <si>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</si>
  <si>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</si>
  <si>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</si>
  <si>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</si>
  <si>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</si>
  <si>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</si>
  <si>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</si>
  <si>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</si>
  <si>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</si>
  <si>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</si>
  <si>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</si>
  <si>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CZ Peg / G5315-0027</t>
  </si>
  <si>
    <t>EW/KE</t>
  </si>
  <si>
    <t>Peg_CZ.xls</t>
  </si>
  <si>
    <t>IBVS 5731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</si>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</sst>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CZ Peg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60-4DB8-9843-3CE9DD2BAC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-4.2759999996633269E-2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60-4DB8-9843-3CE9DD2BAC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60-4DB8-9843-3CE9DD2BAC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60-4DB8-9843-3CE9DD2BAC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60-4DB8-9843-3CE9DD2BAC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60-4DB8-9843-3CE9DD2BAC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60-4DB8-9843-3CE9DD2BAC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51322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-4.2759999996633269E-2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60-4DB8-9843-3CE9DD2BA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962352"/>
        <c:axId val="1"/>
      </c:scatterChart>
      <c:valAx>
        <c:axId val="77296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962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50CCA7D-0B8E-5477-FA0E-8A6D76B5D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39</v>
      </c>
      <c r="F1">
        <v>24758.7</v>
      </c>
      <c r="G1">
        <v>0.56223000000000001</v>
      </c>
      <c r="H1" t="s">
        <v>40</v>
      </c>
      <c r="I1" t="s">
        <v>41</v>
      </c>
    </row>
    <row r="2" spans="1:9" ht="12.95" customHeight="1" x14ac:dyDescent="0.2">
      <c r="A2" t="s">
        <v>24</v>
      </c>
      <c r="B2" t="s">
        <v>40</v>
      </c>
      <c r="C2" s="3"/>
      <c r="D2" s="3"/>
      <c r="E2" t="s">
        <v>41</v>
      </c>
    </row>
    <row r="3" spans="1:9" ht="12.95" customHeight="1" thickBot="1" x14ac:dyDescent="0.25"/>
    <row r="4" spans="1:9" ht="12.95" customHeight="1" thickTop="1" thickBot="1" x14ac:dyDescent="0.25">
      <c r="A4" s="5" t="s">
        <v>0</v>
      </c>
      <c r="C4" s="8">
        <v>24758.7</v>
      </c>
      <c r="D4" s="9">
        <v>0.56223000000000001</v>
      </c>
    </row>
    <row r="5" spans="1:9" ht="12.95" customHeight="1" x14ac:dyDescent="0.2"/>
    <row r="6" spans="1:9" ht="12.95" customHeight="1" x14ac:dyDescent="0.2">
      <c r="A6" s="5" t="s">
        <v>1</v>
      </c>
    </row>
    <row r="7" spans="1:9" ht="12.95" customHeight="1" x14ac:dyDescent="0.2">
      <c r="A7" t="s">
        <v>2</v>
      </c>
      <c r="C7">
        <f>+C4</f>
        <v>24758.7</v>
      </c>
    </row>
    <row r="8" spans="1:9" ht="12.95" customHeight="1" x14ac:dyDescent="0.2">
      <c r="A8" t="s">
        <v>3</v>
      </c>
      <c r="C8">
        <f>+D4</f>
        <v>0.56223000000000001</v>
      </c>
    </row>
    <row r="9" spans="1:9" ht="12.95" customHeight="1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9" ht="12.95" customHeight="1" thickBot="1" x14ac:dyDescent="0.25">
      <c r="A10" s="12"/>
      <c r="B10" s="12"/>
      <c r="C10" s="4" t="s">
        <v>20</v>
      </c>
      <c r="D10" s="4" t="s">
        <v>21</v>
      </c>
      <c r="E10" s="12"/>
    </row>
    <row r="11" spans="1:9" ht="12.95" customHeight="1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9" ht="12.95" customHeight="1" x14ac:dyDescent="0.2">
      <c r="A12" s="12" t="s">
        <v>17</v>
      </c>
      <c r="B12" s="12"/>
      <c r="C12" s="24">
        <f ca="1">SLOPE(INDIRECT($G$11):G992,INDIRECT($F$11):F992)</f>
        <v>-8.3317095975669829E-7</v>
      </c>
      <c r="D12" s="3"/>
      <c r="E12" s="12"/>
    </row>
    <row r="13" spans="1:9" ht="12.95" customHeight="1" x14ac:dyDescent="0.2">
      <c r="A13" s="12" t="s">
        <v>19</v>
      </c>
      <c r="B13" s="12"/>
      <c r="C13" s="3" t="s">
        <v>14</v>
      </c>
      <c r="D13" s="3"/>
      <c r="E13" s="12"/>
    </row>
    <row r="14" spans="1:9" ht="12.95" customHeight="1" x14ac:dyDescent="0.2">
      <c r="A14" s="12"/>
      <c r="B14" s="12"/>
      <c r="C14" s="12"/>
      <c r="D14" s="12"/>
      <c r="E14" s="12"/>
    </row>
    <row r="15" spans="1:9" ht="12.95" customHeight="1" x14ac:dyDescent="0.2">
      <c r="A15" s="14" t="s">
        <v>18</v>
      </c>
      <c r="B15" s="12"/>
      <c r="C15" s="15">
        <f ca="1">(C7+C11)+(C8+C12)*INT(MAX(F21:F3533))</f>
        <v>53613.425300000003</v>
      </c>
      <c r="D15" s="16" t="s">
        <v>33</v>
      </c>
      <c r="E15" s="17">
        <f ca="1">TODAY()+15018.5-B9/24</f>
        <v>60371.5</v>
      </c>
    </row>
    <row r="16" spans="1:9" ht="12.95" customHeight="1" x14ac:dyDescent="0.2">
      <c r="A16" s="18" t="s">
        <v>4</v>
      </c>
      <c r="B16" s="12"/>
      <c r="C16" s="19">
        <f ca="1">+C8+C12</f>
        <v>0.56222916682904023</v>
      </c>
      <c r="D16" s="16" t="s">
        <v>34</v>
      </c>
      <c r="E16" s="17">
        <f ca="1">ROUND(2*(E15-C15)/C16,0)/2+1</f>
        <v>12021</v>
      </c>
    </row>
    <row r="17" spans="1:17" ht="12.95" customHeight="1" thickBot="1" x14ac:dyDescent="0.25">
      <c r="A17" s="16" t="s">
        <v>30</v>
      </c>
      <c r="B17" s="12"/>
      <c r="C17" s="12">
        <f>COUNT(C21:C2191)</f>
        <v>2</v>
      </c>
      <c r="D17" s="16" t="s">
        <v>35</v>
      </c>
      <c r="E17" s="20">
        <f ca="1">+C15+C16*E16-15018.5-C9/24</f>
        <v>45353.877947785229</v>
      </c>
    </row>
    <row r="18" spans="1:17" ht="12.95" customHeight="1" thickTop="1" thickBot="1" x14ac:dyDescent="0.25">
      <c r="A18" s="18" t="s">
        <v>5</v>
      </c>
      <c r="B18" s="12"/>
      <c r="C18" s="21">
        <f ca="1">+C15</f>
        <v>53613.425300000003</v>
      </c>
      <c r="D18" s="22">
        <f ca="1">+C16</f>
        <v>0.56222916682904023</v>
      </c>
      <c r="E18" s="23" t="s">
        <v>36</v>
      </c>
    </row>
    <row r="19" spans="1:17" ht="12.95" customHeight="1" thickTop="1" x14ac:dyDescent="0.2">
      <c r="A19" s="27" t="s">
        <v>37</v>
      </c>
      <c r="E19" s="28">
        <v>21</v>
      </c>
    </row>
    <row r="20" spans="1:17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29</v>
      </c>
      <c r="J20" s="7" t="s">
        <v>43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ht="12.95" customHeight="1" x14ac:dyDescent="0.2">
      <c r="A21" t="s">
        <v>12</v>
      </c>
      <c r="C21" s="10">
        <v>24758.7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9740.2000000000007</v>
      </c>
    </row>
    <row r="22" spans="1:17" ht="12.95" customHeight="1" x14ac:dyDescent="0.2">
      <c r="A22" s="29" t="s">
        <v>42</v>
      </c>
      <c r="B22" s="30"/>
      <c r="C22" s="29">
        <v>53613.425300000003</v>
      </c>
      <c r="D22" s="29">
        <v>1.1000000000000001E-3</v>
      </c>
      <c r="E22">
        <f>+(C22-C$7)/C$8</f>
        <v>51321.923945716168</v>
      </c>
      <c r="F22">
        <f>ROUND(2*E22,0)/2</f>
        <v>51322</v>
      </c>
      <c r="G22">
        <f>+C22-(C$7+F22*C$8)</f>
        <v>-4.2759999996633269E-2</v>
      </c>
      <c r="I22">
        <f>+G22</f>
        <v>-4.2759999996633269E-2</v>
      </c>
      <c r="O22">
        <f ca="1">+C$11+C$12*$F22</f>
        <v>-4.2759999996633269E-2</v>
      </c>
      <c r="Q22" s="2">
        <f>+C22-15018.5</f>
        <v>38594.925300000003</v>
      </c>
    </row>
    <row r="23" spans="1:17" ht="12.95" customHeight="1" x14ac:dyDescent="0.2">
      <c r="C23" s="10"/>
      <c r="D23" s="10"/>
      <c r="Q23" s="2"/>
    </row>
    <row r="24" spans="1:17" ht="12.95" customHeight="1" x14ac:dyDescent="0.2">
      <c r="C24" s="10"/>
      <c r="D24" s="10"/>
      <c r="Q24" s="2"/>
    </row>
    <row r="25" spans="1:17" ht="12.95" customHeight="1" x14ac:dyDescent="0.2">
      <c r="C25" s="10"/>
      <c r="D25" s="10"/>
      <c r="Q25" s="2"/>
    </row>
    <row r="26" spans="1:17" ht="12.95" customHeight="1" x14ac:dyDescent="0.2">
      <c r="C26" s="10"/>
      <c r="D26" s="10"/>
      <c r="Q26" s="2"/>
    </row>
    <row r="27" spans="1:17" ht="12.95" customHeight="1" x14ac:dyDescent="0.2">
      <c r="C27" s="10"/>
      <c r="D27" s="10"/>
      <c r="Q27" s="2"/>
    </row>
    <row r="28" spans="1:17" ht="12.95" customHeight="1" x14ac:dyDescent="0.2">
      <c r="C28" s="10"/>
      <c r="D28" s="10"/>
      <c r="Q28" s="2"/>
    </row>
    <row r="29" spans="1:17" ht="12.95" customHeight="1" x14ac:dyDescent="0.2">
      <c r="C29" s="10"/>
      <c r="D29" s="10"/>
      <c r="Q29" s="2"/>
    </row>
    <row r="30" spans="1:17" ht="12.95" customHeight="1" x14ac:dyDescent="0.2">
      <c r="C30" s="10"/>
      <c r="D30" s="10"/>
      <c r="Q30" s="2"/>
    </row>
    <row r="31" spans="1:17" ht="12.95" customHeight="1" x14ac:dyDescent="0.2">
      <c r="C31" s="10"/>
      <c r="D31" s="10"/>
      <c r="Q31" s="2"/>
    </row>
    <row r="32" spans="1:17" ht="12.95" customHeight="1" x14ac:dyDescent="0.2">
      <c r="C32" s="10"/>
      <c r="D32" s="10"/>
      <c r="Q32" s="2"/>
    </row>
    <row r="33" spans="3:17" ht="12.95" customHeight="1" x14ac:dyDescent="0.2">
      <c r="C33" s="10"/>
      <c r="D33" s="10"/>
      <c r="Q33" s="2"/>
    </row>
    <row r="34" spans="3:17" ht="12.95" customHeight="1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2024-03-02T03:59:10Z</dcterms:modified>
</cp:coreProperties>
</file>