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7835FE0-761B-4E43-B583-D7DD3FA60BB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G11" i="1"/>
  <c r="F11" i="1"/>
  <c r="E15" i="1"/>
  <c r="C17" i="1"/>
  <c r="Q21" i="1"/>
  <c r="R22" i="1"/>
  <c r="E21" i="1"/>
  <c r="F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<sst xmlns="http://schemas.openxmlformats.org/spreadsheetml/2006/main" count="44" uniqueCount="43">
  <si>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</si>
  <si>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</si>
  <si>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</si>
  <si>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</si>
  <si>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</si>
  <si>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</si>
  <si>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</si>
  <si>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</si>
  <si>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</si>
  <si>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</si>
  <si>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</si>
  <si>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</si>
  <si>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</si>
  <si>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</si>
  <si>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</si>
  <si>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</si>
  <si>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</si>
  <si>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</si>
  <si>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</si>
  <si>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</si>
  <si>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</si>
  <si>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</si>
  <si>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</si>
  <si>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</si>
  <si>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</si>
  <si>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</si>
  <si>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</si>
  <si>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</si>
  <si>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</si>
  <si>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</si>
  <si>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</si>
  <si>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</si>
  <si>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</si>
  <si>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</si>
  <si>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</si>
  <si>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</si>
  <si>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</si>
  <si>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Peg</t>
  </si>
  <si>
    <t>IBVS 5500 Eph.</t>
  </si>
  <si>
    <t>IBVS 5500</t>
  </si>
  <si>
    <t>EW</t>
  </si>
  <si>
    <t>V0426 Peg / GSC 1649-1573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</si>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</sst>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2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2" fontId="6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V0426 Peg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9B-4B52-A461-5D0DEE85CC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9B-4B52-A461-5D0DEE85CC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9B-4B52-A461-5D0DEE85CC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9B-4B52-A461-5D0DEE85CC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9B-4B52-A461-5D0DEE85CC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9B-4B52-A461-5D0DEE85CC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9B-4B52-A461-5D0DEE85CC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9B-4B52-A461-5D0DEE85C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839216"/>
        <c:axId val="1"/>
      </c:scatterChart>
      <c:valAx>
        <c:axId val="75583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839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F694F1E-B897-551D-47EC-400831B7C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" t="s">
        <v>41</v>
      </c>
      <c r="D1" t="s">
        <v>37</v>
      </c>
    </row>
    <row r="2" spans="1:7" s="4" customFormat="1" ht="12.95" customHeight="1" x14ac:dyDescent="0.2">
      <c r="A2" s="4" t="s">
        <v>23</v>
      </c>
      <c r="B2" s="4" t="s">
        <v>40</v>
      </c>
      <c r="C2" s="5"/>
      <c r="D2" s="5"/>
    </row>
    <row r="3" spans="1:7" s="4" customFormat="1" ht="12.95" customHeight="1" thickBot="1" x14ac:dyDescent="0.25"/>
    <row r="4" spans="1:7" s="4" customFormat="1" ht="12.95" customHeight="1" thickBot="1" x14ac:dyDescent="0.25">
      <c r="A4" s="6" t="s">
        <v>38</v>
      </c>
      <c r="C4" s="7">
        <v>52497.400999999998</v>
      </c>
      <c r="D4" s="8">
        <v>0.36164269999999998</v>
      </c>
    </row>
    <row r="5" spans="1:7" s="4" customFormat="1" ht="12.95" customHeight="1" x14ac:dyDescent="0.2"/>
    <row r="6" spans="1:7" s="4" customFormat="1" ht="12.95" customHeight="1" x14ac:dyDescent="0.2">
      <c r="A6" s="6" t="s">
        <v>0</v>
      </c>
    </row>
    <row r="7" spans="1:7" s="4" customFormat="1" ht="12.95" customHeight="1" x14ac:dyDescent="0.2">
      <c r="A7" s="4" t="s">
        <v>1</v>
      </c>
      <c r="C7" s="4">
        <f>+C4</f>
        <v>52497.400999999998</v>
      </c>
    </row>
    <row r="8" spans="1:7" s="4" customFormat="1" ht="12.95" customHeight="1" x14ac:dyDescent="0.2">
      <c r="A8" s="4" t="s">
        <v>2</v>
      </c>
      <c r="C8" s="4">
        <f>+D4</f>
        <v>0.36164269999999998</v>
      </c>
    </row>
    <row r="9" spans="1:7" s="4" customFormat="1" ht="12.95" customHeight="1" x14ac:dyDescent="0.2">
      <c r="A9" s="9" t="s">
        <v>30</v>
      </c>
      <c r="C9" s="10">
        <v>-9.5</v>
      </c>
      <c r="D9" s="4" t="s">
        <v>31</v>
      </c>
    </row>
    <row r="10" spans="1:7" s="4" customFormat="1" ht="12.95" customHeight="1" thickBot="1" x14ac:dyDescent="0.25">
      <c r="C10" s="11" t="s">
        <v>19</v>
      </c>
      <c r="D10" s="11" t="s">
        <v>20</v>
      </c>
    </row>
    <row r="11" spans="1:7" s="4" customFormat="1" ht="12.95" customHeight="1" x14ac:dyDescent="0.2">
      <c r="A11" s="4" t="s">
        <v>14</v>
      </c>
      <c r="C11" s="12" t="e">
        <f ca="1">INTERCEPT(INDIRECT($G$11):G992,INDIRECT($F$11):F992)</f>
        <v>#DIV/0!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15</v>
      </c>
      <c r="C12" s="12" t="e">
        <f ca="1">SLOPE(INDIRECT($G$11):G992,INDIRECT($F$11):F992)</f>
        <v>#DIV/0!</v>
      </c>
      <c r="D12" s="5"/>
    </row>
    <row r="13" spans="1:7" s="4" customFormat="1" ht="12.95" customHeight="1" x14ac:dyDescent="0.2">
      <c r="A13" s="4" t="s">
        <v>18</v>
      </c>
      <c r="C13" s="5" t="s">
        <v>12</v>
      </c>
      <c r="D13" s="5"/>
    </row>
    <row r="14" spans="1:7" s="4" customFormat="1" ht="12.95" customHeight="1" x14ac:dyDescent="0.2"/>
    <row r="15" spans="1:7" s="4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60371.5</v>
      </c>
    </row>
    <row r="16" spans="1:7" s="4" customFormat="1" ht="12.95" customHeight="1" x14ac:dyDescent="0.2">
      <c r="A16" s="6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4" customFormat="1" ht="12.95" customHeight="1" thickBot="1" x14ac:dyDescent="0.25">
      <c r="A17" s="16" t="s">
        <v>29</v>
      </c>
      <c r="C17" s="4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4" customFormat="1" ht="12.95" customHeight="1" thickTop="1" thickBot="1" x14ac:dyDescent="0.25">
      <c r="A18" s="6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4" customFormat="1" ht="12.95" customHeight="1" thickTop="1" x14ac:dyDescent="0.2">
      <c r="A19" s="23" t="s">
        <v>36</v>
      </c>
      <c r="E19" s="24">
        <v>21</v>
      </c>
    </row>
    <row r="20" spans="1:18" s="4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5" t="s">
        <v>28</v>
      </c>
      <c r="I20" s="25" t="s">
        <v>42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1" t="s">
        <v>13</v>
      </c>
    </row>
    <row r="21" spans="1:18" s="4" customFormat="1" ht="12.95" customHeight="1" x14ac:dyDescent="0.2">
      <c r="A21" s="4" t="s">
        <v>39</v>
      </c>
      <c r="C21" s="27">
        <v>52497.400999999998</v>
      </c>
      <c r="D21" s="27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8">
        <f>+C21-15018.5</f>
        <v>37478.900999999998</v>
      </c>
    </row>
    <row r="22" spans="1:18" s="4" customFormat="1" ht="12.95" customHeight="1" x14ac:dyDescent="0.2">
      <c r="C22" s="27"/>
      <c r="D22" s="27"/>
      <c r="Q22" s="28"/>
      <c r="R22" s="4" t="str">
        <f>IF(ABS(C22-C21)&lt;0.00001,1,"")</f>
        <v/>
      </c>
    </row>
    <row r="23" spans="1:18" s="4" customFormat="1" ht="12.95" customHeight="1" x14ac:dyDescent="0.2">
      <c r="C23" s="27"/>
      <c r="D23" s="27"/>
      <c r="Q23" s="28"/>
    </row>
    <row r="24" spans="1:18" s="4" customFormat="1" ht="12.95" customHeight="1" x14ac:dyDescent="0.2">
      <c r="C24" s="27"/>
      <c r="D24" s="27"/>
      <c r="Q24" s="28"/>
    </row>
    <row r="25" spans="1:18" s="4" customFormat="1" ht="12.95" customHeight="1" x14ac:dyDescent="0.2">
      <c r="C25" s="27"/>
      <c r="D25" s="27"/>
      <c r="Q25" s="28"/>
    </row>
    <row r="26" spans="1:18" x14ac:dyDescent="0.2">
      <c r="C26" s="2"/>
      <c r="D26" s="2"/>
      <c r="Q26" s="1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2024-03-02T05:56:35Z</dcterms:modified>
</cp:coreProperties>
</file>