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A137C08-EB1A-444C-931E-64FA69715A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1" i="1"/>
  <c r="Q22" i="1"/>
  <c r="Q23" i="1"/>
  <c r="Q24" i="1"/>
  <c r="Q25" i="1"/>
  <c r="Q26" i="1"/>
  <c r="Q27" i="1"/>
  <c r="Q28" i="1"/>
  <c r="C29" i="1"/>
  <c r="E29" i="1"/>
  <c r="F29" i="1"/>
  <c r="G11" i="1"/>
  <c r="F11" i="1"/>
  <c r="E14" i="1"/>
  <c r="E15" i="1" s="1"/>
  <c r="C17" i="1"/>
  <c r="G29" i="1"/>
  <c r="Q29" i="1"/>
  <c r="H29" i="1"/>
  <c r="C12" i="1"/>
  <c r="C16" i="1" l="1"/>
  <c r="D18" i="1" s="1"/>
  <c r="C11" i="1"/>
  <c r="O28" i="1" l="1"/>
  <c r="O27" i="1"/>
  <c r="O24" i="1"/>
  <c r="O25" i="1"/>
  <c r="O23" i="1"/>
  <c r="O29" i="1"/>
  <c r="C15" i="1"/>
  <c r="O26" i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<sst xmlns="http://schemas.openxmlformats.org/spreadsheetml/2006/main" count="76" uniqueCount="49">
  <si>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</si>
  <si>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</si>
  <si>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</si>
  <si>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</si>
  <si>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</si>
  <si>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</si>
  <si>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</si>
  <si>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</si>
  <si>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</si>
  <si>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</si>
  <si>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</si>
  <si>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</si>
  <si>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</si>
  <si>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</si>
  <si>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</si>
  <si>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</si>
  <si>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</si>
  <si>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</si>
  <si>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</si>
  <si>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</si>
  <si>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</si>
  <si>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</si>
  <si>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</si>
  <si>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</si>
  <si>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</si>
  <si>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</si>
  <si>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</si>
  <si>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</si>
  <si>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</si>
  <si>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</si>
  <si>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</si>
  <si>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</si>
  <si>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</si>
  <si>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</si>
  <si>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</si>
  <si>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</si>
  <si>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</si>
  <si>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</si>
  <si>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</si>
  <si>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</si>
  <si>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</si>
  <si>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V0458 Peg</t>
  </si>
  <si>
    <t>V0458 Peg / GSC 1129-1457</t>
  </si>
  <si>
    <t>EA</t>
  </si>
  <si>
    <t>VSX</t>
  </si>
  <si>
    <t>OEJV 0074</t>
  </si>
  <si>
    <t>I</t>
  </si>
  <si>
    <t>CCD</t>
  </si>
  <si>
    <t>G1129-1457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</si>
</sst>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V0458 Peg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E-4844-B0F2-AD71C1C720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3.3699999985401519E-3</c:v>
                </c:pt>
                <c:pt idx="1">
                  <c:v>4.3200000000069849E-3</c:v>
                </c:pt>
                <c:pt idx="2">
                  <c:v>2.9599999979836866E-3</c:v>
                </c:pt>
                <c:pt idx="3">
                  <c:v>2.9599999979836866E-3</c:v>
                </c:pt>
                <c:pt idx="4">
                  <c:v>2.9599999979836866E-3</c:v>
                </c:pt>
                <c:pt idx="5">
                  <c:v>5.0399999963701703E-3</c:v>
                </c:pt>
                <c:pt idx="6">
                  <c:v>5.0399999963701703E-3</c:v>
                </c:pt>
                <c:pt idx="7">
                  <c:v>5.7299999971291982E-3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E-4844-B0F2-AD71C1C720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CE-4844-B0F2-AD71C1C720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CE-4844-B0F2-AD71C1C720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CE-4844-B0F2-AD71C1C720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CE-4844-B0F2-AD71C1C720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CE-4844-B0F2-AD71C1C720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3.9466501436239403E-3</c:v>
                </c:pt>
                <c:pt idx="1">
                  <c:v>3.9422952874377439E-3</c:v>
                </c:pt>
                <c:pt idx="2">
                  <c:v>3.9009241536688763E-3</c:v>
                </c:pt>
                <c:pt idx="3">
                  <c:v>3.9009241536688763E-3</c:v>
                </c:pt>
                <c:pt idx="4">
                  <c:v>3.9009241536688763E-3</c:v>
                </c:pt>
                <c:pt idx="5">
                  <c:v>3.3500348461150097E-3</c:v>
                </c:pt>
                <c:pt idx="6">
                  <c:v>3.3500348461150097E-3</c:v>
                </c:pt>
                <c:pt idx="7">
                  <c:v>3.3500348461150097E-3</c:v>
                </c:pt>
                <c:pt idx="8">
                  <c:v>2.7381775519543907E-3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CE-4844-B0F2-AD71C1C7206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-555</c:v>
                </c:pt>
                <c:pt idx="1">
                  <c:v>-553</c:v>
                </c:pt>
                <c:pt idx="2">
                  <c:v>-534</c:v>
                </c:pt>
                <c:pt idx="3">
                  <c:v>-534</c:v>
                </c:pt>
                <c:pt idx="4">
                  <c:v>-534</c:v>
                </c:pt>
                <c:pt idx="5">
                  <c:v>-281</c:v>
                </c:pt>
                <c:pt idx="6">
                  <c:v>-281</c:v>
                </c:pt>
                <c:pt idx="7">
                  <c:v>-281</c:v>
                </c:pt>
                <c:pt idx="8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CE-4844-B0F2-AD71C1C72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954152"/>
        <c:axId val="1"/>
      </c:scatterChart>
      <c:valAx>
        <c:axId val="713954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9541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45112781954886"/>
          <c:y val="0.92375366568914952"/>
          <c:w val="0.7864661654135338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600075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CCB100-9AFB-46B8-DDC1-769205494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6" customFormat="1" ht="12.95" customHeight="1" x14ac:dyDescent="0.2">
      <c r="A2" s="6" t="s">
        <v>24</v>
      </c>
      <c r="B2" s="6" t="s">
        <v>43</v>
      </c>
      <c r="C2" s="7"/>
      <c r="D2" s="7"/>
      <c r="E2" s="3" t="s">
        <v>41</v>
      </c>
      <c r="F2" s="6" t="s">
        <v>48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6" customFormat="1" ht="12.95" customHeight="1" x14ac:dyDescent="0.2"/>
    <row r="6" spans="1:7" s="6" customFormat="1" ht="12.95" customHeight="1" x14ac:dyDescent="0.2">
      <c r="A6" s="8" t="s">
        <v>1</v>
      </c>
    </row>
    <row r="7" spans="1:7" s="6" customFormat="1" ht="12.95" customHeight="1" x14ac:dyDescent="0.2">
      <c r="A7" s="6" t="s">
        <v>2</v>
      </c>
      <c r="C7" s="33">
        <v>54025.756000000001</v>
      </c>
      <c r="D7" s="12" t="s">
        <v>44</v>
      </c>
    </row>
    <row r="8" spans="1:7" s="6" customFormat="1" ht="12.95" customHeight="1" x14ac:dyDescent="0.2">
      <c r="A8" s="6" t="s">
        <v>3</v>
      </c>
      <c r="C8" s="33">
        <v>1.4780800000000001</v>
      </c>
      <c r="D8" s="12" t="s">
        <v>44</v>
      </c>
    </row>
    <row r="9" spans="1:7" s="6" customFormat="1" ht="12.95" customHeight="1" x14ac:dyDescent="0.2">
      <c r="A9" s="13" t="s">
        <v>30</v>
      </c>
      <c r="C9" s="14">
        <v>-9.5</v>
      </c>
      <c r="D9" s="6" t="s">
        <v>31</v>
      </c>
    </row>
    <row r="10" spans="1:7" s="6" customFormat="1" ht="12.95" customHeight="1" thickBot="1" x14ac:dyDescent="0.25">
      <c r="C10" s="15" t="s">
        <v>20</v>
      </c>
      <c r="D10" s="15" t="s">
        <v>21</v>
      </c>
    </row>
    <row r="11" spans="1:7" s="6" customFormat="1" ht="12.95" customHeight="1" x14ac:dyDescent="0.2">
      <c r="A11" s="6" t="s">
        <v>15</v>
      </c>
      <c r="C11" s="16">
        <f ca="1">INTERCEPT(INDIRECT($G$11):G992,INDIRECT($F$11):F992)</f>
        <v>2.7381775519543907E-3</v>
      </c>
      <c r="D11" s="7"/>
      <c r="F11" s="17" t="str">
        <f>"F"&amp;E19</f>
        <v>F21</v>
      </c>
      <c r="G11" s="16" t="str">
        <f>"G"&amp;E19</f>
        <v>G21</v>
      </c>
    </row>
    <row r="12" spans="1:7" s="6" customFormat="1" ht="12.95" customHeight="1" x14ac:dyDescent="0.2">
      <c r="A12" s="6" t="s">
        <v>16</v>
      </c>
      <c r="C12" s="16">
        <f ca="1">SLOPE(INDIRECT($G$11):G992,INDIRECT($F$11):F992)</f>
        <v>-2.1774280930982879E-6</v>
      </c>
      <c r="D12" s="7"/>
    </row>
    <row r="13" spans="1:7" s="6" customFormat="1" ht="12.95" customHeight="1" x14ac:dyDescent="0.2">
      <c r="A13" s="6" t="s">
        <v>19</v>
      </c>
      <c r="C13" s="7" t="s">
        <v>13</v>
      </c>
      <c r="D13" s="18" t="s">
        <v>37</v>
      </c>
      <c r="E13" s="14">
        <v>1</v>
      </c>
    </row>
    <row r="14" spans="1:7" s="6" customFormat="1" ht="12.95" customHeight="1" x14ac:dyDescent="0.2">
      <c r="D14" s="18" t="s">
        <v>32</v>
      </c>
      <c r="E14" s="19">
        <f ca="1">NOW()+15018.5+$C$9/24</f>
        <v>60371.795014351846</v>
      </c>
    </row>
    <row r="15" spans="1:7" s="6" customFormat="1" ht="12.95" customHeight="1" x14ac:dyDescent="0.2">
      <c r="A15" s="20" t="s">
        <v>17</v>
      </c>
      <c r="C15" s="21">
        <f ca="1">(C7+C11)+(C8+C12)*INT(MAX(F21:F3533))</f>
        <v>54025.758738177552</v>
      </c>
      <c r="D15" s="18" t="s">
        <v>38</v>
      </c>
      <c r="E15" s="19">
        <f ca="1">ROUND(2*(E14-$C$7)/$C$8,0)/2+E13</f>
        <v>4294.5</v>
      </c>
    </row>
    <row r="16" spans="1:7" s="6" customFormat="1" ht="12.95" customHeight="1" x14ac:dyDescent="0.2">
      <c r="A16" s="8" t="s">
        <v>4</v>
      </c>
      <c r="C16" s="22">
        <f ca="1">+C8+C12</f>
        <v>1.4780778225719069</v>
      </c>
      <c r="D16" s="18" t="s">
        <v>39</v>
      </c>
      <c r="E16" s="16">
        <f ca="1">ROUND(2*(E14-$C$15)/$C$16,0)/2+E13</f>
        <v>4294.5</v>
      </c>
    </row>
    <row r="17" spans="1:18" s="6" customFormat="1" ht="12.95" customHeight="1" thickBot="1" x14ac:dyDescent="0.25">
      <c r="A17" s="18" t="s">
        <v>29</v>
      </c>
      <c r="C17" s="6">
        <f>COUNT(C21:C2191)</f>
        <v>9</v>
      </c>
      <c r="D17" s="18" t="s">
        <v>33</v>
      </c>
      <c r="E17" s="23">
        <f ca="1">+$C$15+$C$16*E16-15018.5-$C$9/24</f>
        <v>45355.259780545945</v>
      </c>
    </row>
    <row r="18" spans="1:18" s="6" customFormat="1" ht="12.95" customHeight="1" thickTop="1" thickBot="1" x14ac:dyDescent="0.25">
      <c r="A18" s="8" t="s">
        <v>5</v>
      </c>
      <c r="C18" s="24">
        <f ca="1">+C15</f>
        <v>54025.758738177552</v>
      </c>
      <c r="D18" s="25">
        <f ca="1">+C16</f>
        <v>1.4780778225719069</v>
      </c>
      <c r="E18" s="26" t="s">
        <v>34</v>
      </c>
    </row>
    <row r="19" spans="1:18" s="6" customFormat="1" ht="12.95" customHeight="1" thickTop="1" x14ac:dyDescent="0.2">
      <c r="A19" s="27" t="s">
        <v>35</v>
      </c>
      <c r="E19" s="28">
        <v>21</v>
      </c>
    </row>
    <row r="20" spans="1:18" s="6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">
        <v>44</v>
      </c>
      <c r="I20" s="29" t="s">
        <v>47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8" s="6" customFormat="1" ht="12.95" customHeight="1" x14ac:dyDescent="0.2">
      <c r="A21" s="4" t="s">
        <v>45</v>
      </c>
      <c r="B21" s="5" t="s">
        <v>46</v>
      </c>
      <c r="C21" s="4">
        <v>53205.42497</v>
      </c>
      <c r="D21" s="4" t="s">
        <v>47</v>
      </c>
      <c r="E21" s="6">
        <f t="shared" ref="E21:E29" si="0">+(C21-C$7)/C$8</f>
        <v>-554.99772001515555</v>
      </c>
      <c r="F21" s="6">
        <f t="shared" ref="F21:F29" si="1">ROUND(2*E21,0)/2</f>
        <v>-555</v>
      </c>
      <c r="G21" s="6">
        <f t="shared" ref="G21:G29" si="2">+C21-(C$7+F21*C$8)</f>
        <v>3.3699999985401519E-3</v>
      </c>
      <c r="I21" s="6">
        <f t="shared" ref="I21:I28" si="3">+G21</f>
        <v>3.3699999985401519E-3</v>
      </c>
      <c r="O21" s="6">
        <f t="shared" ref="O21:O29" ca="1" si="4">+C$11+C$12*$F21</f>
        <v>3.9466501436239403E-3</v>
      </c>
      <c r="Q21" s="32">
        <f t="shared" ref="Q21:Q29" si="5">+C21-15018.5</f>
        <v>38186.92497</v>
      </c>
    </row>
    <row r="22" spans="1:18" s="6" customFormat="1" ht="12.95" customHeight="1" x14ac:dyDescent="0.2">
      <c r="A22" s="4" t="s">
        <v>45</v>
      </c>
      <c r="B22" s="5" t="s">
        <v>46</v>
      </c>
      <c r="C22" s="4">
        <v>53208.382080000003</v>
      </c>
      <c r="D22" s="4" t="s">
        <v>47</v>
      </c>
      <c r="E22" s="6">
        <f t="shared" si="0"/>
        <v>-552.99707728945532</v>
      </c>
      <c r="F22" s="6">
        <f t="shared" si="1"/>
        <v>-553</v>
      </c>
      <c r="G22" s="6">
        <f t="shared" si="2"/>
        <v>4.3200000000069849E-3</v>
      </c>
      <c r="I22" s="6">
        <f t="shared" si="3"/>
        <v>4.3200000000069849E-3</v>
      </c>
      <c r="O22" s="6">
        <f t="shared" ca="1" si="4"/>
        <v>3.9422952874377439E-3</v>
      </c>
      <c r="Q22" s="32">
        <f t="shared" si="5"/>
        <v>38189.882080000003</v>
      </c>
    </row>
    <row r="23" spans="1:18" s="6" customFormat="1" ht="12.95" customHeight="1" x14ac:dyDescent="0.2">
      <c r="A23" s="4" t="s">
        <v>45</v>
      </c>
      <c r="B23" s="5" t="s">
        <v>46</v>
      </c>
      <c r="C23" s="4">
        <v>53236.464240000001</v>
      </c>
      <c r="D23" s="4" t="s">
        <v>47</v>
      </c>
      <c r="E23" s="6">
        <f t="shared" si="0"/>
        <v>-533.99799740203514</v>
      </c>
      <c r="F23" s="6">
        <f t="shared" si="1"/>
        <v>-534</v>
      </c>
      <c r="G23" s="6">
        <f t="shared" si="2"/>
        <v>2.9599999979836866E-3</v>
      </c>
      <c r="I23" s="6">
        <f t="shared" si="3"/>
        <v>2.9599999979836866E-3</v>
      </c>
      <c r="O23" s="6">
        <f t="shared" ca="1" si="4"/>
        <v>3.9009241536688763E-3</v>
      </c>
      <c r="Q23" s="32">
        <f t="shared" si="5"/>
        <v>38217.964240000001</v>
      </c>
    </row>
    <row r="24" spans="1:18" s="6" customFormat="1" ht="12.95" customHeight="1" x14ac:dyDescent="0.2">
      <c r="A24" s="4" t="s">
        <v>45</v>
      </c>
      <c r="B24" s="5" t="s">
        <v>46</v>
      </c>
      <c r="C24" s="4">
        <v>53236.464240000001</v>
      </c>
      <c r="D24" s="4" t="s">
        <v>47</v>
      </c>
      <c r="E24" s="6">
        <f t="shared" si="0"/>
        <v>-533.99799740203514</v>
      </c>
      <c r="F24" s="6">
        <f t="shared" si="1"/>
        <v>-534</v>
      </c>
      <c r="G24" s="6">
        <f t="shared" si="2"/>
        <v>2.9599999979836866E-3</v>
      </c>
      <c r="I24" s="6">
        <f t="shared" si="3"/>
        <v>2.9599999979836866E-3</v>
      </c>
      <c r="O24" s="6">
        <f t="shared" ca="1" si="4"/>
        <v>3.9009241536688763E-3</v>
      </c>
      <c r="Q24" s="32">
        <f t="shared" si="5"/>
        <v>38217.964240000001</v>
      </c>
    </row>
    <row r="25" spans="1:18" s="6" customFormat="1" ht="12.95" customHeight="1" x14ac:dyDescent="0.2">
      <c r="A25" s="4" t="s">
        <v>45</v>
      </c>
      <c r="B25" s="5" t="s">
        <v>46</v>
      </c>
      <c r="C25" s="4">
        <v>53236.464240000001</v>
      </c>
      <c r="D25" s="4" t="s">
        <v>47</v>
      </c>
      <c r="E25" s="6">
        <f t="shared" si="0"/>
        <v>-533.99799740203514</v>
      </c>
      <c r="F25" s="6">
        <f t="shared" si="1"/>
        <v>-534</v>
      </c>
      <c r="G25" s="6">
        <f t="shared" si="2"/>
        <v>2.9599999979836866E-3</v>
      </c>
      <c r="I25" s="6">
        <f t="shared" si="3"/>
        <v>2.9599999979836866E-3</v>
      </c>
      <c r="O25" s="6">
        <f t="shared" ca="1" si="4"/>
        <v>3.9009241536688763E-3</v>
      </c>
      <c r="Q25" s="32">
        <f t="shared" si="5"/>
        <v>38217.964240000001</v>
      </c>
    </row>
    <row r="26" spans="1:18" s="6" customFormat="1" ht="12.95" customHeight="1" x14ac:dyDescent="0.2">
      <c r="A26" s="4" t="s">
        <v>45</v>
      </c>
      <c r="B26" s="5" t="s">
        <v>46</v>
      </c>
      <c r="C26" s="4">
        <v>53610.420559999999</v>
      </c>
      <c r="D26" s="4" t="s">
        <v>47</v>
      </c>
      <c r="E26" s="6">
        <f t="shared" si="0"/>
        <v>-280.99659017103443</v>
      </c>
      <c r="F26" s="6">
        <f t="shared" si="1"/>
        <v>-281</v>
      </c>
      <c r="G26" s="6">
        <f t="shared" si="2"/>
        <v>5.0399999963701703E-3</v>
      </c>
      <c r="I26" s="6">
        <f t="shared" si="3"/>
        <v>5.0399999963701703E-3</v>
      </c>
      <c r="O26" s="6">
        <f t="shared" ca="1" si="4"/>
        <v>3.3500348461150097E-3</v>
      </c>
      <c r="Q26" s="32">
        <f t="shared" si="5"/>
        <v>38591.920559999999</v>
      </c>
    </row>
    <row r="27" spans="1:18" s="6" customFormat="1" ht="12.95" customHeight="1" x14ac:dyDescent="0.2">
      <c r="A27" s="4" t="s">
        <v>45</v>
      </c>
      <c r="B27" s="5" t="s">
        <v>46</v>
      </c>
      <c r="C27" s="4">
        <v>53610.420559999999</v>
      </c>
      <c r="D27" s="4" t="s">
        <v>47</v>
      </c>
      <c r="E27" s="6">
        <f t="shared" si="0"/>
        <v>-280.99659017103443</v>
      </c>
      <c r="F27" s="6">
        <f t="shared" si="1"/>
        <v>-281</v>
      </c>
      <c r="G27" s="6">
        <f t="shared" si="2"/>
        <v>5.0399999963701703E-3</v>
      </c>
      <c r="I27" s="6">
        <f t="shared" si="3"/>
        <v>5.0399999963701703E-3</v>
      </c>
      <c r="O27" s="6">
        <f t="shared" ca="1" si="4"/>
        <v>3.3500348461150097E-3</v>
      </c>
      <c r="Q27" s="32">
        <f t="shared" si="5"/>
        <v>38591.920559999999</v>
      </c>
    </row>
    <row r="28" spans="1:18" s="6" customFormat="1" ht="12.95" customHeight="1" x14ac:dyDescent="0.2">
      <c r="A28" s="4" t="s">
        <v>45</v>
      </c>
      <c r="B28" s="5" t="s">
        <v>46</v>
      </c>
      <c r="C28" s="4">
        <v>53610.421249999999</v>
      </c>
      <c r="D28" s="4" t="s">
        <v>47</v>
      </c>
      <c r="E28" s="6">
        <f t="shared" si="0"/>
        <v>-280.99612334921102</v>
      </c>
      <c r="F28" s="6">
        <f t="shared" si="1"/>
        <v>-281</v>
      </c>
      <c r="G28" s="6">
        <f t="shared" si="2"/>
        <v>5.7299999971291982E-3</v>
      </c>
      <c r="I28" s="6">
        <f t="shared" si="3"/>
        <v>5.7299999971291982E-3</v>
      </c>
      <c r="O28" s="6">
        <f t="shared" ca="1" si="4"/>
        <v>3.3500348461150097E-3</v>
      </c>
      <c r="Q28" s="32">
        <f t="shared" si="5"/>
        <v>38591.921249999999</v>
      </c>
    </row>
    <row r="29" spans="1:18" s="6" customFormat="1" ht="12.95" customHeight="1" x14ac:dyDescent="0.2">
      <c r="A29" s="6" t="s">
        <v>44</v>
      </c>
      <c r="C29" s="11">
        <f>C$7</f>
        <v>54025.756000000001</v>
      </c>
      <c r="D29" s="11" t="s">
        <v>13</v>
      </c>
      <c r="E29" s="6">
        <f t="shared" si="0"/>
        <v>0</v>
      </c>
      <c r="F29" s="6">
        <f t="shared" si="1"/>
        <v>0</v>
      </c>
      <c r="G29" s="6">
        <f t="shared" si="2"/>
        <v>0</v>
      </c>
      <c r="H29" s="6">
        <f>+G29</f>
        <v>0</v>
      </c>
      <c r="O29" s="6">
        <f t="shared" ca="1" si="4"/>
        <v>2.7381775519543907E-3</v>
      </c>
      <c r="Q29" s="32">
        <f t="shared" si="5"/>
        <v>39007.256000000001</v>
      </c>
    </row>
    <row r="30" spans="1:18" s="6" customFormat="1" ht="12.95" customHeight="1" x14ac:dyDescent="0.2">
      <c r="C30" s="11"/>
      <c r="D30" s="11"/>
      <c r="Q30" s="32"/>
    </row>
    <row r="31" spans="1:18" s="6" customFormat="1" ht="12.95" customHeight="1" x14ac:dyDescent="0.2">
      <c r="C31" s="11"/>
      <c r="D31" s="11"/>
      <c r="Q31" s="32"/>
    </row>
    <row r="32" spans="1:18" s="6" customFormat="1" ht="12.95" customHeight="1" x14ac:dyDescent="0.2">
      <c r="C32" s="11"/>
      <c r="D32" s="11"/>
      <c r="Q32" s="32"/>
    </row>
    <row r="33" spans="3:17" s="6" customFormat="1" ht="12.95" customHeight="1" x14ac:dyDescent="0.2">
      <c r="C33" s="11"/>
      <c r="D33" s="11"/>
      <c r="Q33" s="32"/>
    </row>
    <row r="34" spans="3:17" s="6" customFormat="1" ht="12.95" customHeight="1" x14ac:dyDescent="0.2">
      <c r="C34" s="11"/>
      <c r="D34" s="11"/>
    </row>
    <row r="35" spans="3:17" s="6" customFormat="1" ht="12.95" customHeight="1" x14ac:dyDescent="0.2">
      <c r="C35" s="11"/>
      <c r="D35" s="11"/>
    </row>
    <row r="36" spans="3:17" s="6" customFormat="1" ht="12.95" customHeight="1" x14ac:dyDescent="0.2">
      <c r="C36" s="11"/>
      <c r="D36" s="11"/>
    </row>
    <row r="37" spans="3:17" s="6" customFormat="1" ht="12.95" customHeight="1" x14ac:dyDescent="0.2">
      <c r="C37" s="11"/>
      <c r="D37" s="11"/>
    </row>
    <row r="38" spans="3:17" s="6" customFormat="1" ht="12.95" customHeight="1" x14ac:dyDescent="0.2">
      <c r="C38" s="11"/>
      <c r="D38" s="11"/>
    </row>
    <row r="39" spans="3:17" s="6" customFormat="1" ht="12.95" customHeight="1" x14ac:dyDescent="0.2">
      <c r="C39" s="11"/>
      <c r="D39" s="11"/>
    </row>
    <row r="40" spans="3:17" s="6" customFormat="1" ht="12.95" customHeight="1" x14ac:dyDescent="0.2">
      <c r="C40" s="11"/>
      <c r="D40" s="11"/>
    </row>
    <row r="41" spans="3:17" s="6" customFormat="1" ht="12.95" customHeight="1" x14ac:dyDescent="0.2">
      <c r="C41" s="11"/>
      <c r="D41" s="11"/>
    </row>
    <row r="42" spans="3:17" s="6" customFormat="1" ht="12.95" customHeight="1" x14ac:dyDescent="0.2">
      <c r="C42" s="11"/>
      <c r="D42" s="11"/>
    </row>
    <row r="43" spans="3:17" s="6" customFormat="1" ht="12.95" customHeight="1" x14ac:dyDescent="0.2">
      <c r="C43" s="11"/>
      <c r="D43" s="11"/>
    </row>
    <row r="44" spans="3:17" s="6" customFormat="1" ht="12.95" customHeight="1" x14ac:dyDescent="0.2">
      <c r="C44" s="11"/>
      <c r="D44" s="11"/>
    </row>
    <row r="45" spans="3:17" s="6" customFormat="1" ht="12.95" customHeight="1" x14ac:dyDescent="0.2">
      <c r="C45" s="11"/>
      <c r="D45" s="11"/>
    </row>
    <row r="46" spans="3:17" s="6" customFormat="1" ht="12.95" customHeight="1" x14ac:dyDescent="0.2">
      <c r="C46" s="11"/>
      <c r="D46" s="11"/>
    </row>
    <row r="47" spans="3:17" s="6" customFormat="1" ht="12.95" customHeight="1" x14ac:dyDescent="0.2">
      <c r="C47" s="11"/>
      <c r="D47" s="11"/>
    </row>
    <row r="48" spans="3:17" s="6" customFormat="1" ht="12.95" customHeight="1" x14ac:dyDescent="0.2">
      <c r="C48" s="11"/>
      <c r="D48" s="11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2024-03-02T06:04:49Z</dcterms:modified>
</cp:coreProperties>
</file>