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DA6C0F-FD5A-4F53-83B3-29C71441E2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2" i="1"/>
  <c r="Q23" i="1"/>
  <c r="Q24" i="1"/>
  <c r="Q25" i="1"/>
  <c r="Q26" i="1"/>
  <c r="Q27" i="1"/>
  <c r="C9" i="1"/>
  <c r="D9" i="1"/>
  <c r="E21" i="1"/>
  <c r="F21" i="1"/>
  <c r="G21" i="1"/>
  <c r="I21" i="1"/>
  <c r="F16" i="1"/>
  <c r="F17" i="1" s="1"/>
  <c r="C17" i="1"/>
  <c r="Q21" i="1"/>
  <c r="C11" i="1"/>
  <c r="C12" i="1"/>
  <c r="C16" i="1" l="1"/>
  <c r="D18" i="1" s="1"/>
  <c r="O26" i="1"/>
  <c r="O24" i="1"/>
  <c r="C15" i="1"/>
  <c r="O21" i="1"/>
  <c r="O22" i="1"/>
  <c r="O25" i="1"/>
  <c r="O23" i="1"/>
  <c r="O27" i="1"/>
  <c r="C18" i="1" l="1"/>
  <c r="F18" i="1"/>
  <c r="F19" i="1" s="1"/>
</calcChain>
</file>

<file path=xl/sharedStrings.xml><?xml version="1.0" encoding="utf-8"?>
<sst xmlns="http://schemas.openxmlformats.org/spreadsheetml/2006/main" count="64" uniqueCount="54">
  <si>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</si>
  <si>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</si>
  <si>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</si>
  <si>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</si>
  <si>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</si>
  <si>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</si>
  <si>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</si>
  <si>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</si>
  <si>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</si>
  <si>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</si>
  <si>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</si>
  <si>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</si>
  <si>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</si>
  <si>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</si>
  <si>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</si>
  <si>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</si>
  <si>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</si>
  <si>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</si>
  <si>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</si>
  <si>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</si>
  <si>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</si>
  <si>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</si>
  <si>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</si>
  <si>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</si>
  <si>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</si>
  <si>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</si>
  <si>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</si>
  <si>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</si>
  <si>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</si>
  <si>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</si>
  <si>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</si>
  <si>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</si>
  <si>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</si>
  <si>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</si>
  <si>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</si>
  <si>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</si>
  <si>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</si>
  <si>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</si>
  <si>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</si>
  <si>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</si>
  <si>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</si>
  <si>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</si>
  <si>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</si>
  <si>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V0638 Peg</t>
  </si>
  <si>
    <t>2018L</t>
  </si>
  <si>
    <t>G1686-1001</t>
  </si>
  <si>
    <t>EW</t>
  </si>
  <si>
    <t>V0638 Peg / GSC 1686-1001</t>
  </si>
  <si>
    <t>GCVS</t>
  </si>
  <si>
    <t>IBVS 5920</t>
  </si>
  <si>
    <t>II</t>
  </si>
  <si>
    <t>IBVS 5960</t>
  </si>
  <si>
    <t>IBVS 6011</t>
  </si>
  <si>
    <t>IBVS 6042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</si>
</sst>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8-4CC4-A1C6-C03242E0DA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8-4CC4-A1C6-C03242E0DA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8-4CC4-A1C6-C03242E0DA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1.2595000080182217E-3</c:v>
                </c:pt>
                <c:pt idx="2">
                  <c:v>2.1040000065113418E-3</c:v>
                </c:pt>
                <c:pt idx="3">
                  <c:v>-1.0914999947999604E-3</c:v>
                </c:pt>
                <c:pt idx="4">
                  <c:v>2.3900000815046951E-4</c:v>
                </c:pt>
                <c:pt idx="5">
                  <c:v>-2.5449999520787969E-4</c:v>
                </c:pt>
                <c:pt idx="6">
                  <c:v>-1.933999992616009E-3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8-4CC4-A1C6-C03242E0DA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8-4CC4-A1C6-C03242E0DA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8-4CC4-A1C6-C03242E0DA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1.6999999999999999E-3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8-4CC4-A1C6-C03242E0DA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1.0215012661166881E-3</c:v>
                </c:pt>
                <c:pt idx="1">
                  <c:v>6.2706832590968742E-4</c:v>
                </c:pt>
                <c:pt idx="2">
                  <c:v>4.2591468489667974E-4</c:v>
                </c:pt>
                <c:pt idx="3">
                  <c:v>2.1521638713335137E-4</c:v>
                </c:pt>
                <c:pt idx="4">
                  <c:v>6.745175945097959E-6</c:v>
                </c:pt>
                <c:pt idx="5">
                  <c:v>-9.869331305695343E-4</c:v>
                </c:pt>
                <c:pt idx="6">
                  <c:v>-9.8701266937578701E-4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8-4CC4-A1C6-C03242E0DA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2479.5</c:v>
                </c:pt>
                <c:pt idx="2">
                  <c:v>3744</c:v>
                </c:pt>
                <c:pt idx="3">
                  <c:v>5068.5</c:v>
                </c:pt>
                <c:pt idx="4">
                  <c:v>6379</c:v>
                </c:pt>
                <c:pt idx="5">
                  <c:v>12625.5</c:v>
                </c:pt>
                <c:pt idx="6">
                  <c:v>12626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58-4CC4-A1C6-C03242E0D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05456"/>
        <c:axId val="1"/>
      </c:scatterChart>
      <c:valAx>
        <c:axId val="75310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10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BB8568-240D-2005-9E54-AA56CE889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47</v>
      </c>
      <c r="F1" s="8" t="s">
        <v>43</v>
      </c>
      <c r="G1" s="4" t="s">
        <v>44</v>
      </c>
      <c r="H1" s="9"/>
      <c r="I1" s="10" t="s">
        <v>45</v>
      </c>
      <c r="J1" s="8" t="s">
        <v>43</v>
      </c>
      <c r="K1" s="11">
        <v>22.231100000000001</v>
      </c>
      <c r="L1" s="6">
        <v>17.4511</v>
      </c>
      <c r="M1" s="7">
        <v>54427.553999999996</v>
      </c>
      <c r="N1" s="7">
        <v>0.28235900000000003</v>
      </c>
      <c r="O1" s="5" t="s">
        <v>46</v>
      </c>
      <c r="P1" s="12">
        <v>12.5</v>
      </c>
      <c r="Q1" s="12">
        <v>13.2</v>
      </c>
    </row>
    <row r="2" spans="1:17" s="15" customFormat="1" ht="12.95" customHeight="1" x14ac:dyDescent="0.2">
      <c r="A2" s="15" t="s">
        <v>25</v>
      </c>
      <c r="B2" s="15" t="s">
        <v>46</v>
      </c>
      <c r="C2" s="16"/>
      <c r="D2" s="17"/>
    </row>
    <row r="3" spans="1:17" s="15" customFormat="1" ht="12.95" customHeight="1" thickBot="1" x14ac:dyDescent="0.25"/>
    <row r="4" spans="1:17" s="15" customFormat="1" ht="12.95" customHeight="1" thickTop="1" thickBot="1" x14ac:dyDescent="0.25">
      <c r="A4" s="18" t="s">
        <v>2</v>
      </c>
      <c r="C4" s="19">
        <v>54427.553999999996</v>
      </c>
      <c r="D4" s="20">
        <v>0.28235900000000003</v>
      </c>
    </row>
    <row r="5" spans="1:17" s="15" customFormat="1" ht="12.95" customHeight="1" thickTop="1" x14ac:dyDescent="0.2">
      <c r="A5" s="21" t="s">
        <v>30</v>
      </c>
      <c r="C5" s="22">
        <v>-9.5</v>
      </c>
      <c r="D5" s="15" t="s">
        <v>31</v>
      </c>
    </row>
    <row r="6" spans="1:17" s="15" customFormat="1" ht="12.95" customHeight="1" x14ac:dyDescent="0.2">
      <c r="A6" s="18" t="s">
        <v>3</v>
      </c>
    </row>
    <row r="7" spans="1:17" s="15" customFormat="1" ht="12.95" customHeight="1" x14ac:dyDescent="0.2">
      <c r="A7" s="15" t="s">
        <v>4</v>
      </c>
      <c r="C7" s="46">
        <v>54427.553999999996</v>
      </c>
      <c r="D7" s="24" t="s">
        <v>48</v>
      </c>
    </row>
    <row r="8" spans="1:17" s="15" customFormat="1" ht="12.95" customHeight="1" x14ac:dyDescent="0.2">
      <c r="A8" s="15" t="s">
        <v>5</v>
      </c>
      <c r="C8" s="46">
        <v>0.28235900000000003</v>
      </c>
      <c r="D8" s="24" t="s">
        <v>48</v>
      </c>
    </row>
    <row r="9" spans="1:17" s="15" customFormat="1" ht="12.95" customHeight="1" x14ac:dyDescent="0.2">
      <c r="A9" s="25" t="s">
        <v>34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7" s="15" customFormat="1" ht="12.95" customHeight="1" thickBot="1" x14ac:dyDescent="0.25">
      <c r="C10" s="29" t="s">
        <v>21</v>
      </c>
      <c r="D10" s="29" t="s">
        <v>22</v>
      </c>
    </row>
    <row r="11" spans="1:17" s="15" customFormat="1" ht="12.95" customHeight="1" x14ac:dyDescent="0.2">
      <c r="A11" s="15" t="s">
        <v>17</v>
      </c>
      <c r="C11" s="28">
        <f ca="1">INTERCEPT(INDIRECT($D$9):G992,INDIRECT($C$9):F992)</f>
        <v>1.0215012661166881E-3</v>
      </c>
      <c r="D11" s="17"/>
    </row>
    <row r="12" spans="1:17" s="15" customFormat="1" ht="12.95" customHeight="1" x14ac:dyDescent="0.2">
      <c r="A12" s="15" t="s">
        <v>18</v>
      </c>
      <c r="C12" s="28">
        <f ca="1">SLOPE(INDIRECT($D$9):G992,INDIRECT($C$9):F992)</f>
        <v>-1.5907761250534413E-7</v>
      </c>
      <c r="D12" s="17"/>
    </row>
    <row r="13" spans="1:17" s="15" customFormat="1" ht="12.95" customHeight="1" x14ac:dyDescent="0.2">
      <c r="A13" s="15" t="s">
        <v>20</v>
      </c>
      <c r="C13" s="17" t="s">
        <v>15</v>
      </c>
    </row>
    <row r="14" spans="1:17" s="15" customFormat="1" ht="12.95" customHeight="1" x14ac:dyDescent="0.2"/>
    <row r="15" spans="1:17" s="15" customFormat="1" ht="12.95" customHeight="1" x14ac:dyDescent="0.2">
      <c r="A15" s="30" t="s">
        <v>19</v>
      </c>
      <c r="C15" s="31">
        <f ca="1">(C7+C11)+(C8+C12)*INT(MAX(F21:F3533))</f>
        <v>57992.617746987329</v>
      </c>
      <c r="E15" s="32" t="s">
        <v>36</v>
      </c>
      <c r="F15" s="26">
        <v>1</v>
      </c>
    </row>
    <row r="16" spans="1:17" s="15" customFormat="1" ht="12.95" customHeight="1" x14ac:dyDescent="0.2">
      <c r="A16" s="18" t="s">
        <v>6</v>
      </c>
      <c r="C16" s="33">
        <f ca="1">+C8+C12</f>
        <v>0.2823588409223875</v>
      </c>
      <c r="E16" s="32" t="s">
        <v>32</v>
      </c>
      <c r="F16" s="33">
        <f ca="1">NOW()+15018.5+$C$5/24</f>
        <v>60371.826230555555</v>
      </c>
    </row>
    <row r="17" spans="1:21" s="15" customFormat="1" ht="12.95" customHeight="1" thickBot="1" x14ac:dyDescent="0.25">
      <c r="A17" s="32" t="s">
        <v>29</v>
      </c>
      <c r="C17" s="15">
        <f>COUNT(C21:C2191)</f>
        <v>7</v>
      </c>
      <c r="E17" s="32" t="s">
        <v>37</v>
      </c>
      <c r="F17" s="34">
        <f ca="1">ROUND(2*(F16-$C$7)/$C$8,0)/2+F15</f>
        <v>21053</v>
      </c>
    </row>
    <row r="18" spans="1:21" s="15" customFormat="1" ht="12.95" customHeight="1" thickTop="1" thickBot="1" x14ac:dyDescent="0.25">
      <c r="A18" s="18" t="s">
        <v>7</v>
      </c>
      <c r="C18" s="35">
        <f ca="1">+C15</f>
        <v>57992.617746987329</v>
      </c>
      <c r="D18" s="36">
        <f ca="1">+C16</f>
        <v>0.2823588409223875</v>
      </c>
      <c r="E18" s="32" t="s">
        <v>38</v>
      </c>
      <c r="F18" s="28">
        <f ca="1">ROUND(2*(F16-$C$15)/$C$16,0)/2+F15</f>
        <v>8427</v>
      </c>
    </row>
    <row r="19" spans="1:21" s="15" customFormat="1" ht="12.95" customHeight="1" thickTop="1" x14ac:dyDescent="0.2">
      <c r="E19" s="32" t="s">
        <v>33</v>
      </c>
      <c r="F19" s="37">
        <f ca="1">+$C$15+$C$16*F18-15018.5-$C$5/24</f>
        <v>45353.951532773623</v>
      </c>
    </row>
    <row r="20" spans="1:21" s="15" customFormat="1" ht="12.95" customHeight="1" thickBot="1" x14ac:dyDescent="0.25">
      <c r="A20" s="29" t="s">
        <v>8</v>
      </c>
      <c r="B20" s="29" t="s">
        <v>9</v>
      </c>
      <c r="C20" s="29" t="s">
        <v>10</v>
      </c>
      <c r="D20" s="29" t="s">
        <v>14</v>
      </c>
      <c r="E20" s="29" t="s">
        <v>11</v>
      </c>
      <c r="F20" s="29" t="s">
        <v>12</v>
      </c>
      <c r="G20" s="29" t="s">
        <v>13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26</v>
      </c>
      <c r="M20" s="38" t="s">
        <v>27</v>
      </c>
      <c r="N20" s="38" t="s">
        <v>28</v>
      </c>
      <c r="O20" s="38" t="s">
        <v>24</v>
      </c>
      <c r="P20" s="39" t="s">
        <v>23</v>
      </c>
      <c r="Q20" s="29" t="s">
        <v>16</v>
      </c>
      <c r="U20" s="40" t="s">
        <v>35</v>
      </c>
    </row>
    <row r="21" spans="1:21" s="15" customFormat="1" ht="12.95" customHeight="1" x14ac:dyDescent="0.2">
      <c r="A21" s="15" t="s">
        <v>48</v>
      </c>
      <c r="C21" s="23">
        <v>54427.553999999996</v>
      </c>
      <c r="D21" s="23" t="s">
        <v>15</v>
      </c>
      <c r="E21" s="15">
        <f t="shared" ref="E21:E27" si="0">+(C21-C$7)/C$8</f>
        <v>0</v>
      </c>
      <c r="F21" s="15">
        <f t="shared" ref="F21:F27" si="1">ROUND(2*E21,0)/2</f>
        <v>0</v>
      </c>
      <c r="G21" s="15">
        <f t="shared" ref="G21:G27" si="2">+C21-(C$7+F21*C$8)</f>
        <v>0</v>
      </c>
      <c r="I21" s="15">
        <f>+G21</f>
        <v>0</v>
      </c>
      <c r="O21" s="15">
        <f t="shared" ref="O21:O27" ca="1" si="3">+C$11+C$12*$F21</f>
        <v>1.0215012661166881E-3</v>
      </c>
      <c r="Q21" s="41">
        <f t="shared" ref="Q21:Q27" si="4">+C21-15018.5</f>
        <v>39409.053999999996</v>
      </c>
    </row>
    <row r="22" spans="1:21" s="15" customFormat="1" ht="12.95" customHeight="1" x14ac:dyDescent="0.2">
      <c r="A22" s="13" t="s">
        <v>49</v>
      </c>
      <c r="B22" s="14" t="s">
        <v>50</v>
      </c>
      <c r="C22" s="13">
        <v>55127.664400000001</v>
      </c>
      <c r="D22" s="13">
        <v>5.9999999999999995E-4</v>
      </c>
      <c r="E22" s="15">
        <f t="shared" si="0"/>
        <v>2479.5044606334664</v>
      </c>
      <c r="F22" s="15">
        <f t="shared" si="1"/>
        <v>2479.5</v>
      </c>
      <c r="G22" s="15">
        <f t="shared" si="2"/>
        <v>1.2595000080182217E-3</v>
      </c>
      <c r="K22" s="15">
        <f t="shared" ref="K22:K27" si="5">+G22</f>
        <v>1.2595000080182217E-3</v>
      </c>
      <c r="O22" s="15">
        <f t="shared" ca="1" si="3"/>
        <v>6.2706832590968742E-4</v>
      </c>
      <c r="Q22" s="41">
        <f t="shared" si="4"/>
        <v>40109.164400000001</v>
      </c>
    </row>
    <row r="23" spans="1:21" s="15" customFormat="1" ht="12.95" customHeight="1" x14ac:dyDescent="0.2">
      <c r="A23" s="13" t="s">
        <v>51</v>
      </c>
      <c r="B23" s="14" t="s">
        <v>1</v>
      </c>
      <c r="C23" s="13">
        <v>55484.708200000001</v>
      </c>
      <c r="D23" s="13">
        <v>1.8E-3</v>
      </c>
      <c r="E23" s="15">
        <f t="shared" si="0"/>
        <v>3744.0074515067854</v>
      </c>
      <c r="F23" s="15">
        <f t="shared" si="1"/>
        <v>3744</v>
      </c>
      <c r="G23" s="15">
        <f t="shared" si="2"/>
        <v>2.1040000065113418E-3</v>
      </c>
      <c r="K23" s="15">
        <f t="shared" si="5"/>
        <v>2.1040000065113418E-3</v>
      </c>
      <c r="O23" s="15">
        <f t="shared" ca="1" si="3"/>
        <v>4.2591468489667974E-4</v>
      </c>
      <c r="Q23" s="41">
        <f t="shared" si="4"/>
        <v>40466.208200000001</v>
      </c>
    </row>
    <row r="24" spans="1:21" s="15" customFormat="1" ht="12.95" customHeight="1" x14ac:dyDescent="0.2">
      <c r="A24" s="13" t="s">
        <v>52</v>
      </c>
      <c r="B24" s="14" t="s">
        <v>50</v>
      </c>
      <c r="C24" s="13">
        <v>55858.6895</v>
      </c>
      <c r="D24" s="13">
        <v>5.0000000000000001E-4</v>
      </c>
      <c r="E24" s="15">
        <f t="shared" si="0"/>
        <v>5068.4961343537971</v>
      </c>
      <c r="F24" s="15">
        <f t="shared" si="1"/>
        <v>5068.5</v>
      </c>
      <c r="G24" s="15">
        <f t="shared" si="2"/>
        <v>-1.0914999947999604E-3</v>
      </c>
      <c r="K24" s="15">
        <f t="shared" si="5"/>
        <v>-1.0914999947999604E-3</v>
      </c>
      <c r="O24" s="15">
        <f t="shared" ca="1" si="3"/>
        <v>2.1521638713335137E-4</v>
      </c>
      <c r="Q24" s="41">
        <f t="shared" si="4"/>
        <v>40840.1895</v>
      </c>
    </row>
    <row r="25" spans="1:21" s="15" customFormat="1" ht="12.95" customHeight="1" x14ac:dyDescent="0.2">
      <c r="A25" s="42" t="s">
        <v>53</v>
      </c>
      <c r="B25" s="14" t="s">
        <v>1</v>
      </c>
      <c r="C25" s="13">
        <v>56228.722300000001</v>
      </c>
      <c r="D25" s="13">
        <v>2.0000000000000001E-4</v>
      </c>
      <c r="E25" s="15">
        <f t="shared" si="0"/>
        <v>6379.0008464401863</v>
      </c>
      <c r="F25" s="15">
        <f t="shared" si="1"/>
        <v>6379</v>
      </c>
      <c r="G25" s="15">
        <f t="shared" si="2"/>
        <v>2.3900000815046951E-4</v>
      </c>
      <c r="K25" s="15">
        <f t="shared" si="5"/>
        <v>2.3900000815046951E-4</v>
      </c>
      <c r="O25" s="15">
        <f t="shared" ca="1" si="3"/>
        <v>6.745175945097959E-6</v>
      </c>
      <c r="Q25" s="41">
        <f t="shared" si="4"/>
        <v>41210.222300000001</v>
      </c>
    </row>
    <row r="26" spans="1:21" s="15" customFormat="1" ht="12.95" customHeight="1" x14ac:dyDescent="0.2">
      <c r="A26" s="43" t="s">
        <v>0</v>
      </c>
      <c r="B26" s="44" t="s">
        <v>1</v>
      </c>
      <c r="C26" s="45">
        <v>57992.477299999999</v>
      </c>
      <c r="D26" s="45">
        <v>1.6999999999999999E-3</v>
      </c>
      <c r="E26" s="15">
        <f t="shared" si="0"/>
        <v>12625.499098665181</v>
      </c>
      <c r="F26" s="15">
        <f t="shared" si="1"/>
        <v>12625.5</v>
      </c>
      <c r="G26" s="15">
        <f t="shared" si="2"/>
        <v>-2.5449999520787969E-4</v>
      </c>
      <c r="K26" s="15">
        <f t="shared" si="5"/>
        <v>-2.5449999520787969E-4</v>
      </c>
      <c r="O26" s="15">
        <f t="shared" ca="1" si="3"/>
        <v>-9.869331305695343E-4</v>
      </c>
      <c r="Q26" s="41">
        <f t="shared" si="4"/>
        <v>42973.977299999999</v>
      </c>
    </row>
    <row r="27" spans="1:21" s="15" customFormat="1" ht="12.95" customHeight="1" x14ac:dyDescent="0.2">
      <c r="A27" s="43" t="s">
        <v>0</v>
      </c>
      <c r="B27" s="44" t="s">
        <v>1</v>
      </c>
      <c r="C27" s="45">
        <v>57992.616800000003</v>
      </c>
      <c r="D27" s="45">
        <v>1.6000000000000001E-3</v>
      </c>
      <c r="E27" s="15">
        <f t="shared" si="0"/>
        <v>12625.993150563667</v>
      </c>
      <c r="F27" s="15">
        <f t="shared" si="1"/>
        <v>12626</v>
      </c>
      <c r="G27" s="15">
        <f t="shared" si="2"/>
        <v>-1.933999992616009E-3</v>
      </c>
      <c r="K27" s="15">
        <f t="shared" si="5"/>
        <v>-1.933999992616009E-3</v>
      </c>
      <c r="O27" s="15">
        <f t="shared" ca="1" si="3"/>
        <v>-9.8701266937578701E-4</v>
      </c>
      <c r="Q27" s="41">
        <f t="shared" si="4"/>
        <v>42974.116800000003</v>
      </c>
    </row>
    <row r="28" spans="1:21" s="15" customFormat="1" ht="12.95" customHeight="1" x14ac:dyDescent="0.2">
      <c r="C28" s="23"/>
      <c r="D28" s="23"/>
      <c r="Q28" s="41"/>
    </row>
    <row r="29" spans="1:21" s="15" customFormat="1" ht="12.95" customHeight="1" x14ac:dyDescent="0.2">
      <c r="C29" s="23"/>
      <c r="D29" s="23"/>
      <c r="Q29" s="41"/>
    </row>
    <row r="30" spans="1:21" s="15" customFormat="1" ht="12.95" customHeight="1" x14ac:dyDescent="0.2">
      <c r="C30" s="23"/>
      <c r="D30" s="23"/>
      <c r="Q30" s="41"/>
    </row>
    <row r="31" spans="1:21" s="15" customFormat="1" ht="12.95" customHeight="1" x14ac:dyDescent="0.2">
      <c r="C31" s="23"/>
      <c r="D31" s="23"/>
      <c r="Q31" s="41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hyperlinks>
    <hyperlink ref="H63345" r:id="rId1" display="http://vsolj.cetus-net.org/bulletin.html"/>
    <hyperlink ref="H63338" r:id="rId2" display="https://www.aavso.org/ejaavso"/>
    <hyperlink ref="AP196" r:id="rId3" display="http://cdsbib.u-strasbg.fr/cgi-bin/cdsbib?1990RMxAA..21..381G"/>
    <hyperlink ref="AP193" r:id="rId4" display="http://cdsbib.u-strasbg.fr/cgi-bin/cdsbib?1990RMxAA..21..381G"/>
    <hyperlink ref="AP195" r:id="rId5" display="http://cdsbib.u-strasbg.fr/cgi-bin/cdsbib?1990RMxAA..21..381G"/>
    <hyperlink ref="AP171" r:id="rId6" display="http://cdsbib.u-strasbg.fr/cgi-bin/cdsbib?1990RMxAA..21..381G"/>
    <hyperlink ref="I63345" r:id="rId7" display="http://vsolj.cetus-net.org/bulletin.html"/>
    <hyperlink ref="AQ332" r:id="rId8" display="http://cdsbib.u-strasbg.fr/cgi-bin/cdsbib?1990RMxAA..21..381G"/>
    <hyperlink ref="AQ1976" r:id="rId9" display="http://cdsbib.u-strasbg.fr/cgi-bin/cdsbib?1990RMxAA..21..381G"/>
    <hyperlink ref="AQ333" r:id="rId10" display="http://cdsbib.u-strasbg.fr/cgi-bin/cdsbib?1990RMxAA..21..381G"/>
    <hyperlink ref="H63342" r:id="rId11" display="https://www.aavso.org/ejaavso"/>
    <hyperlink ref="H1183" r:id="rId12" display="http://vsolj.cetus-net.org/bulletin.html"/>
    <hyperlink ref="AP4421" r:id="rId13" display="http://cdsbib.u-strasbg.fr/cgi-bin/cdsbib?1990RMxAA..21..381G"/>
    <hyperlink ref="AP4424" r:id="rId14" display="http://cdsbib.u-strasbg.fr/cgi-bin/cdsbib?1990RMxAA..21..381G"/>
    <hyperlink ref="AP4422" r:id="rId15" display="http://cdsbib.u-strasbg.fr/cgi-bin/cdsbib?1990RMxAA..21..381G"/>
    <hyperlink ref="AP4400" r:id="rId16" display="http://cdsbib.u-strasbg.fr/cgi-bin/cdsbib?1990RMxAA..21..381G"/>
    <hyperlink ref="I1183" r:id="rId17" display="http://vsolj.cetus-net.org/bulletin.html"/>
    <hyperlink ref="AQ4534" r:id="rId18" display="http://cdsbib.u-strasbg.fr/cgi-bin/cdsbib?1990RMxAA..21..381G"/>
    <hyperlink ref="AQ64622" r:id="rId19" display="http://cdsbib.u-strasbg.fr/cgi-bin/cdsbib?1990RMxAA..21..381G"/>
    <hyperlink ref="AQ453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2024-03-02T06:49:46Z</dcterms:modified>
</cp:coreProperties>
</file>