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44469BCF-402D-4449-82E7-073F0E9E58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E24" i="1"/>
  <c r="F24" i="1"/>
  <c r="G24" i="1"/>
  <c r="I24" i="1"/>
  <c r="E25" i="1"/>
  <c r="F25" i="1"/>
  <c r="G25" i="1"/>
  <c r="I25" i="1"/>
  <c r="Q22" i="1"/>
  <c r="I23" i="1"/>
  <c r="Q23" i="1"/>
  <c r="Q24" i="1"/>
  <c r="Q25" i="1"/>
  <c r="C21" i="1"/>
  <c r="E21" i="1"/>
  <c r="F21" i="1"/>
  <c r="D9" i="1"/>
  <c r="E9" i="1"/>
  <c r="F16" i="1"/>
  <c r="F17" i="1" s="1"/>
  <c r="Q21" i="1"/>
  <c r="C17" i="1"/>
  <c r="G21" i="1"/>
  <c r="H21" i="1"/>
  <c r="C11" i="1"/>
  <c r="C12" i="1"/>
  <c r="C16" i="1" l="1"/>
  <c r="D18" i="1" s="1"/>
  <c r="O24" i="1"/>
  <c r="C15" i="1"/>
  <c r="F18" i="1" s="1"/>
  <c r="O22" i="1"/>
  <c r="O25" i="1"/>
  <c r="O21" i="1"/>
  <c r="O23" i="1"/>
  <c r="C18" i="1" l="1"/>
  <c r="F19" i="1"/>
</calcChain>
</file>

<file path=xl/sharedStrings.xml><?xml version="1.0" encoding="utf-8"?>
<sst xmlns="http://schemas.openxmlformats.org/spreadsheetml/2006/main" count="57" uniqueCount="48">
  <si>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</si>
  <si>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</si>
  <si>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</si>
  <si>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</si>
  <si>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</si>
  <si>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</si>
  <si>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</si>
  <si>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</si>
  <si>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</si>
  <si>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</si>
  <si>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</si>
  <si>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</si>
  <si>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</si>
  <si>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</si>
  <si>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</si>
  <si>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</si>
  <si>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</si>
  <si>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</si>
  <si>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</si>
  <si>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</si>
  <si>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</si>
  <si>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</si>
  <si>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</si>
  <si>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</si>
  <si>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</si>
  <si>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</si>
  <si>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</si>
  <si>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</si>
  <si>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</si>
  <si>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</si>
  <si>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</si>
  <si>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</si>
  <si>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</si>
  <si>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</si>
  <si>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</si>
  <si>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</si>
  <si>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</si>
  <si>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</si>
  <si>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</si>
  <si>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</si>
  <si>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</si>
  <si>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EW</t>
  </si>
  <si>
    <t>Peg</t>
  </si>
  <si>
    <t>IBVS 5761</t>
  </si>
  <si>
    <t>I</t>
  </si>
  <si>
    <t>II</t>
  </si>
  <si>
    <t>V0741 Peg / GSC 2220-0704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</si>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</sst>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4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vertical="center"/>
    </xf>
    <xf numFmtId="14" fontId="0" fillId="0" borderId="0" xfId="0" applyNumberFormat="1" applyAlignment="1">
      <alignment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V0741 Peg - O-C Diagr.</a:t>
            </a:r>
          </a:p>
        </c:rich>
      </c:tx>
      <c:layout>
        <c:manualLayout>
          <c:xMode val="edge"/>
          <c:yMode val="edge"/>
          <c:x val="0.3413533834586466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2.9999999999999997E-4</c:v>
                  </c:pt>
                  <c:pt idx="2">
                    <c:v>6.9999999999999999E-4</c:v>
                  </c:pt>
                  <c:pt idx="3">
                    <c:v>5.9999999999999995E-4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2.9999999999999997E-4</c:v>
                  </c:pt>
                  <c:pt idx="2">
                    <c:v>6.9999999999999999E-4</c:v>
                  </c:pt>
                  <c:pt idx="3">
                    <c:v>5.9999999999999995E-4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8084</c:v>
                </c:pt>
                <c:pt idx="2">
                  <c:v>8084.5</c:v>
                </c:pt>
                <c:pt idx="3">
                  <c:v>8102.5</c:v>
                </c:pt>
                <c:pt idx="4">
                  <c:v>8103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546-47CB-BBBF-6E6D0806ED5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2.9999999999999997E-4</c:v>
                  </c:pt>
                  <c:pt idx="2">
                    <c:v>6.9999999999999999E-4</c:v>
                  </c:pt>
                  <c:pt idx="3">
                    <c:v>5.9999999999999995E-4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2.9999999999999997E-4</c:v>
                  </c:pt>
                  <c:pt idx="2">
                    <c:v>6.9999999999999999E-4</c:v>
                  </c:pt>
                  <c:pt idx="3">
                    <c:v>5.9999999999999995E-4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8084</c:v>
                </c:pt>
                <c:pt idx="2">
                  <c:v>8084.5</c:v>
                </c:pt>
                <c:pt idx="3">
                  <c:v>8102.5</c:v>
                </c:pt>
                <c:pt idx="4">
                  <c:v>8103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-2.6188000003458001E-2</c:v>
                </c:pt>
                <c:pt idx="2">
                  <c:v>-2.5454000002355315E-2</c:v>
                </c:pt>
                <c:pt idx="3">
                  <c:v>-2.5630000003729947E-2</c:v>
                </c:pt>
                <c:pt idx="4">
                  <c:v>-2.6095999994140584E-2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546-47CB-BBBF-6E6D0806ED5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2.9999999999999997E-4</c:v>
                  </c:pt>
                  <c:pt idx="2">
                    <c:v>6.9999999999999999E-4</c:v>
                  </c:pt>
                  <c:pt idx="3">
                    <c:v>5.9999999999999995E-4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2.9999999999999997E-4</c:v>
                  </c:pt>
                  <c:pt idx="2">
                    <c:v>6.9999999999999999E-4</c:v>
                  </c:pt>
                  <c:pt idx="3">
                    <c:v>5.9999999999999995E-4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8084</c:v>
                </c:pt>
                <c:pt idx="2">
                  <c:v>8084.5</c:v>
                </c:pt>
                <c:pt idx="3">
                  <c:v>8102.5</c:v>
                </c:pt>
                <c:pt idx="4">
                  <c:v>8103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546-47CB-BBBF-6E6D0806ED5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2.9999999999999997E-4</c:v>
                  </c:pt>
                  <c:pt idx="2">
                    <c:v>6.9999999999999999E-4</c:v>
                  </c:pt>
                  <c:pt idx="3">
                    <c:v>5.9999999999999995E-4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2.9999999999999997E-4</c:v>
                  </c:pt>
                  <c:pt idx="2">
                    <c:v>6.9999999999999999E-4</c:v>
                  </c:pt>
                  <c:pt idx="3">
                    <c:v>5.9999999999999995E-4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8084</c:v>
                </c:pt>
                <c:pt idx="2">
                  <c:v>8084.5</c:v>
                </c:pt>
                <c:pt idx="3">
                  <c:v>8102.5</c:v>
                </c:pt>
                <c:pt idx="4">
                  <c:v>8103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546-47CB-BBBF-6E6D0806ED5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2.9999999999999997E-4</c:v>
                  </c:pt>
                  <c:pt idx="2">
                    <c:v>6.9999999999999999E-4</c:v>
                  </c:pt>
                  <c:pt idx="3">
                    <c:v>5.9999999999999995E-4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2.9999999999999997E-4</c:v>
                  </c:pt>
                  <c:pt idx="2">
                    <c:v>6.9999999999999999E-4</c:v>
                  </c:pt>
                  <c:pt idx="3">
                    <c:v>5.9999999999999995E-4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8084</c:v>
                </c:pt>
                <c:pt idx="2">
                  <c:v>8084.5</c:v>
                </c:pt>
                <c:pt idx="3">
                  <c:v>8102.5</c:v>
                </c:pt>
                <c:pt idx="4">
                  <c:v>8103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546-47CB-BBBF-6E6D0806ED5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2.9999999999999997E-4</c:v>
                  </c:pt>
                  <c:pt idx="2">
                    <c:v>6.9999999999999999E-4</c:v>
                  </c:pt>
                  <c:pt idx="3">
                    <c:v>5.9999999999999995E-4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2.9999999999999997E-4</c:v>
                  </c:pt>
                  <c:pt idx="2">
                    <c:v>6.9999999999999999E-4</c:v>
                  </c:pt>
                  <c:pt idx="3">
                    <c:v>5.9999999999999995E-4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8084</c:v>
                </c:pt>
                <c:pt idx="2">
                  <c:v>8084.5</c:v>
                </c:pt>
                <c:pt idx="3">
                  <c:v>8102.5</c:v>
                </c:pt>
                <c:pt idx="4">
                  <c:v>8103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546-47CB-BBBF-6E6D0806ED5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2.9999999999999997E-4</c:v>
                  </c:pt>
                  <c:pt idx="2">
                    <c:v>6.9999999999999999E-4</c:v>
                  </c:pt>
                  <c:pt idx="3">
                    <c:v>5.9999999999999995E-4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2.9999999999999997E-4</c:v>
                  </c:pt>
                  <c:pt idx="2">
                    <c:v>6.9999999999999999E-4</c:v>
                  </c:pt>
                  <c:pt idx="3">
                    <c:v>5.9999999999999995E-4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8084</c:v>
                </c:pt>
                <c:pt idx="2">
                  <c:v>8084.5</c:v>
                </c:pt>
                <c:pt idx="3">
                  <c:v>8102.5</c:v>
                </c:pt>
                <c:pt idx="4">
                  <c:v>8103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546-47CB-BBBF-6E6D0806ED5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8084</c:v>
                </c:pt>
                <c:pt idx="2">
                  <c:v>8084.5</c:v>
                </c:pt>
                <c:pt idx="3">
                  <c:v>8102.5</c:v>
                </c:pt>
                <c:pt idx="4">
                  <c:v>8103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-4.7393214894220215E-8</c:v>
                </c:pt>
                <c:pt idx="1">
                  <c:v>-2.5811655362450517E-2</c:v>
                </c:pt>
                <c:pt idx="2">
                  <c:v>-2.5813251825090873E-2</c:v>
                </c:pt>
                <c:pt idx="3">
                  <c:v>-2.58707244801436E-2</c:v>
                </c:pt>
                <c:pt idx="4">
                  <c:v>-2.5872320942783952E-2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546-47CB-BBBF-6E6D0806ED53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8084</c:v>
                </c:pt>
                <c:pt idx="2">
                  <c:v>8084.5</c:v>
                </c:pt>
                <c:pt idx="3">
                  <c:v>8102.5</c:v>
                </c:pt>
                <c:pt idx="4">
                  <c:v>8103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546-47CB-BBBF-6E6D0806E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2507656"/>
        <c:axId val="1"/>
      </c:scatterChart>
      <c:valAx>
        <c:axId val="6325076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25076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97937099967764"/>
          <c:w val="0.7338345864661654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654AB47-4D90-A66B-CE7C-A343B809BC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0.140625" customWidth="1"/>
    <col min="6" max="6" width="15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46</v>
      </c>
    </row>
    <row r="2" spans="1:6" s="6" customFormat="1" ht="12.95" customHeight="1" x14ac:dyDescent="0.2">
      <c r="A2" s="6" t="s">
        <v>24</v>
      </c>
      <c r="B2" s="6" t="s">
        <v>41</v>
      </c>
      <c r="C2" s="7"/>
      <c r="D2" s="7" t="s">
        <v>42</v>
      </c>
    </row>
    <row r="3" spans="1:6" s="6" customFormat="1" ht="12.95" customHeight="1" thickBot="1" x14ac:dyDescent="0.25"/>
    <row r="4" spans="1:6" s="6" customFormat="1" ht="12.95" customHeight="1" thickTop="1" thickBot="1" x14ac:dyDescent="0.25">
      <c r="A4" s="8" t="s">
        <v>0</v>
      </c>
      <c r="C4" s="9" t="s">
        <v>39</v>
      </c>
      <c r="D4" s="10" t="s">
        <v>39</v>
      </c>
    </row>
    <row r="5" spans="1:6" s="6" customFormat="1" ht="12.95" customHeight="1" thickTop="1" x14ac:dyDescent="0.2">
      <c r="A5" s="11" t="s">
        <v>30</v>
      </c>
      <c r="C5" s="12">
        <v>-9.5</v>
      </c>
      <c r="D5" s="6" t="s">
        <v>31</v>
      </c>
    </row>
    <row r="6" spans="1:6" s="6" customFormat="1" ht="12.95" customHeight="1" x14ac:dyDescent="0.2">
      <c r="A6" s="8" t="s">
        <v>1</v>
      </c>
    </row>
    <row r="7" spans="1:6" s="6" customFormat="1" ht="12.95" customHeight="1" x14ac:dyDescent="0.2">
      <c r="A7" s="6" t="s">
        <v>2</v>
      </c>
      <c r="C7" s="13">
        <v>53584.703000000001</v>
      </c>
      <c r="D7" s="14" t="s">
        <v>40</v>
      </c>
    </row>
    <row r="8" spans="1:6" s="6" customFormat="1" ht="12.95" customHeight="1" x14ac:dyDescent="0.2">
      <c r="A8" s="6" t="s">
        <v>3</v>
      </c>
      <c r="C8" s="13">
        <v>0.31973200000000002</v>
      </c>
      <c r="D8" s="14" t="s">
        <v>40</v>
      </c>
    </row>
    <row r="9" spans="1:6" s="6" customFormat="1" ht="12.95" customHeight="1" x14ac:dyDescent="0.2">
      <c r="A9" s="15" t="s">
        <v>34</v>
      </c>
      <c r="C9" s="16">
        <v>21</v>
      </c>
      <c r="D9" s="17" t="str">
        <f>"F"&amp;C9</f>
        <v>F21</v>
      </c>
      <c r="E9" s="18" t="str">
        <f>"G"&amp;C9</f>
        <v>G21</v>
      </c>
    </row>
    <row r="10" spans="1:6" s="6" customFormat="1" ht="12.95" customHeight="1" thickBot="1" x14ac:dyDescent="0.25">
      <c r="C10" s="19" t="s">
        <v>20</v>
      </c>
      <c r="D10" s="19" t="s">
        <v>21</v>
      </c>
    </row>
    <row r="11" spans="1:6" s="6" customFormat="1" ht="12.95" customHeight="1" x14ac:dyDescent="0.2">
      <c r="A11" s="6" t="s">
        <v>15</v>
      </c>
      <c r="C11" s="18">
        <f ca="1">INTERCEPT(INDIRECT($E$9):G992,INDIRECT($D$9):F992)</f>
        <v>-4.7393214894220215E-8</v>
      </c>
      <c r="D11" s="7"/>
    </row>
    <row r="12" spans="1:6" s="6" customFormat="1" ht="12.95" customHeight="1" x14ac:dyDescent="0.2">
      <c r="A12" s="6" t="s">
        <v>16</v>
      </c>
      <c r="C12" s="18">
        <f ca="1">SLOPE(INDIRECT($E$9):G992,INDIRECT($D$9):F992)</f>
        <v>-3.1929252807070292E-6</v>
      </c>
      <c r="D12" s="7"/>
    </row>
    <row r="13" spans="1:6" s="6" customFormat="1" ht="12.95" customHeight="1" x14ac:dyDescent="0.2">
      <c r="A13" s="6" t="s">
        <v>19</v>
      </c>
      <c r="C13" s="7" t="s">
        <v>13</v>
      </c>
    </row>
    <row r="14" spans="1:6" s="6" customFormat="1" ht="12.95" customHeight="1" x14ac:dyDescent="0.2"/>
    <row r="15" spans="1:6" s="6" customFormat="1" ht="12.95" customHeight="1" x14ac:dyDescent="0.2">
      <c r="A15" s="20" t="s">
        <v>17</v>
      </c>
      <c r="C15" s="21">
        <f ca="1">(C7+C11)+(C8+C12)*INT(MAX(F21:F3533))</f>
        <v>56175.465523679057</v>
      </c>
      <c r="E15" s="22" t="s">
        <v>36</v>
      </c>
      <c r="F15" s="12">
        <v>1</v>
      </c>
    </row>
    <row r="16" spans="1:6" s="6" customFormat="1" ht="12.95" customHeight="1" x14ac:dyDescent="0.2">
      <c r="A16" s="8" t="s">
        <v>4</v>
      </c>
      <c r="C16" s="23">
        <f ca="1">+C8+C12</f>
        <v>0.31972880707471929</v>
      </c>
      <c r="E16" s="22" t="s">
        <v>32</v>
      </c>
      <c r="F16" s="24">
        <f ca="1">NOW()+15018.5+$C$5/24</f>
        <v>60372.662590972221</v>
      </c>
    </row>
    <row r="17" spans="1:18" s="6" customFormat="1" ht="12.95" customHeight="1" thickBot="1" x14ac:dyDescent="0.25">
      <c r="A17" s="22" t="s">
        <v>29</v>
      </c>
      <c r="C17" s="6">
        <f>COUNT(C21:C2191)</f>
        <v>5</v>
      </c>
      <c r="E17" s="22" t="s">
        <v>37</v>
      </c>
      <c r="F17" s="24">
        <f ca="1">ROUND(2*(F16-$C$7)/$C$8,0)/2+F15</f>
        <v>21231</v>
      </c>
    </row>
    <row r="18" spans="1:18" s="6" customFormat="1" ht="12.95" customHeight="1" thickTop="1" thickBot="1" x14ac:dyDescent="0.25">
      <c r="A18" s="8" t="s">
        <v>5</v>
      </c>
      <c r="C18" s="25">
        <f ca="1">+C15</f>
        <v>56175.465523679057</v>
      </c>
      <c r="D18" s="26">
        <f ca="1">+C16</f>
        <v>0.31972880707471929</v>
      </c>
      <c r="E18" s="22" t="s">
        <v>38</v>
      </c>
      <c r="F18" s="18">
        <f ca="1">ROUND(2*(F16-$C$15)/$C$16,0)/2+F15</f>
        <v>13128.5</v>
      </c>
    </row>
    <row r="19" spans="1:18" s="6" customFormat="1" ht="12.95" customHeight="1" thickTop="1" x14ac:dyDescent="0.2">
      <c r="E19" s="22" t="s">
        <v>33</v>
      </c>
      <c r="F19" s="27">
        <f ca="1">+$C$15+$C$16*F18-15018.5-$C$5/24</f>
        <v>45354.921000692848</v>
      </c>
    </row>
    <row r="20" spans="1:18" s="6" customFormat="1" ht="12.95" customHeight="1" thickBot="1" x14ac:dyDescent="0.25">
      <c r="A20" s="19" t="s">
        <v>6</v>
      </c>
      <c r="B20" s="19" t="s">
        <v>7</v>
      </c>
      <c r="C20" s="19" t="s">
        <v>8</v>
      </c>
      <c r="D20" s="19" t="s">
        <v>12</v>
      </c>
      <c r="E20" s="19" t="s">
        <v>9</v>
      </c>
      <c r="F20" s="19" t="s">
        <v>10</v>
      </c>
      <c r="G20" s="19" t="s">
        <v>11</v>
      </c>
      <c r="H20" s="28" t="s">
        <v>40</v>
      </c>
      <c r="I20" s="28" t="s">
        <v>47</v>
      </c>
      <c r="J20" s="28" t="s">
        <v>18</v>
      </c>
      <c r="K20" s="28" t="s">
        <v>25</v>
      </c>
      <c r="L20" s="28" t="s">
        <v>26</v>
      </c>
      <c r="M20" s="28" t="s">
        <v>27</v>
      </c>
      <c r="N20" s="28" t="s">
        <v>28</v>
      </c>
      <c r="O20" s="28" t="s">
        <v>23</v>
      </c>
      <c r="P20" s="29" t="s">
        <v>22</v>
      </c>
      <c r="Q20" s="19" t="s">
        <v>14</v>
      </c>
      <c r="R20" s="30" t="s">
        <v>35</v>
      </c>
    </row>
    <row r="21" spans="1:18" s="6" customFormat="1" ht="12.95" customHeight="1" x14ac:dyDescent="0.2">
      <c r="A21" s="6" t="s">
        <v>40</v>
      </c>
      <c r="C21" s="31">
        <f>C7</f>
        <v>53584.703000000001</v>
      </c>
      <c r="D21" s="31"/>
      <c r="E21" s="6">
        <f>+(C21-C$7)/C$8</f>
        <v>0</v>
      </c>
      <c r="F21" s="32">
        <f>ROUND(2*E21,0)/2</f>
        <v>0</v>
      </c>
      <c r="G21" s="6">
        <f>+C21-(C$7+F21*C$8)</f>
        <v>0</v>
      </c>
      <c r="H21" s="6">
        <f>+G21</f>
        <v>0</v>
      </c>
      <c r="O21" s="6">
        <f ca="1">+C$11+C$12*$F21</f>
        <v>-4.7393214894220215E-8</v>
      </c>
      <c r="Q21" s="33">
        <f>+C21-15018.5</f>
        <v>38566.203000000001</v>
      </c>
    </row>
    <row r="22" spans="1:18" s="6" customFormat="1" ht="12.95" customHeight="1" x14ac:dyDescent="0.2">
      <c r="A22" s="3" t="s">
        <v>43</v>
      </c>
      <c r="B22" s="4" t="s">
        <v>44</v>
      </c>
      <c r="C22" s="5">
        <v>56169.390299999999</v>
      </c>
      <c r="D22" s="5">
        <v>2.9999999999999997E-4</v>
      </c>
      <c r="E22" s="6">
        <f>+(C22-C$7)/C$8</f>
        <v>8083.9180939036369</v>
      </c>
      <c r="F22" s="32">
        <f>ROUND(2*E22,0)/2</f>
        <v>8084</v>
      </c>
      <c r="G22" s="6">
        <f>+C22-(C$7+F22*C$8)</f>
        <v>-2.6188000003458001E-2</v>
      </c>
      <c r="I22" s="6">
        <f>+G22</f>
        <v>-2.6188000003458001E-2</v>
      </c>
      <c r="O22" s="6">
        <f ca="1">+C$11+C$12*$F22</f>
        <v>-2.5811655362450517E-2</v>
      </c>
      <c r="Q22" s="33">
        <f>+C22-15018.5</f>
        <v>41150.890299999999</v>
      </c>
    </row>
    <row r="23" spans="1:18" s="6" customFormat="1" ht="12.95" customHeight="1" x14ac:dyDescent="0.2">
      <c r="A23" s="3" t="s">
        <v>43</v>
      </c>
      <c r="B23" s="4" t="s">
        <v>45</v>
      </c>
      <c r="C23" s="5">
        <v>56169.550900000002</v>
      </c>
      <c r="D23" s="5">
        <v>6.9999999999999999E-4</v>
      </c>
      <c r="E23" s="6">
        <f>+(C23-C$7)/C$8</f>
        <v>8084.4203895762721</v>
      </c>
      <c r="F23" s="32">
        <f>ROUND(2*E23,0)/2</f>
        <v>8084.5</v>
      </c>
      <c r="G23" s="6">
        <f>+C23-(C$7+F23*C$8)</f>
        <v>-2.5454000002355315E-2</v>
      </c>
      <c r="I23" s="6">
        <f>+G23</f>
        <v>-2.5454000002355315E-2</v>
      </c>
      <c r="O23" s="6">
        <f ca="1">+C$11+C$12*$F23</f>
        <v>-2.5813251825090873E-2</v>
      </c>
      <c r="Q23" s="33">
        <f>+C23-15018.5</f>
        <v>41151.050900000002</v>
      </c>
    </row>
    <row r="24" spans="1:18" s="6" customFormat="1" ht="12.95" customHeight="1" x14ac:dyDescent="0.2">
      <c r="A24" s="3" t="s">
        <v>43</v>
      </c>
      <c r="B24" s="4" t="s">
        <v>45</v>
      </c>
      <c r="C24" s="5">
        <v>56175.305899999999</v>
      </c>
      <c r="D24" s="5">
        <v>5.9999999999999995E-4</v>
      </c>
      <c r="E24" s="6">
        <f>+(C24-C$7)/C$8</f>
        <v>8102.4198391152522</v>
      </c>
      <c r="F24" s="32">
        <f>ROUND(2*E24,0)/2</f>
        <v>8102.5</v>
      </c>
      <c r="G24" s="6">
        <f>+C24-(C$7+F24*C$8)</f>
        <v>-2.5630000003729947E-2</v>
      </c>
      <c r="I24" s="6">
        <f>+G24</f>
        <v>-2.5630000003729947E-2</v>
      </c>
      <c r="O24" s="6">
        <f ca="1">+C$11+C$12*$F24</f>
        <v>-2.58707244801436E-2</v>
      </c>
      <c r="Q24" s="33">
        <f>+C24-15018.5</f>
        <v>41156.805899999999</v>
      </c>
    </row>
    <row r="25" spans="1:18" s="6" customFormat="1" ht="12.95" customHeight="1" x14ac:dyDescent="0.2">
      <c r="A25" s="3" t="s">
        <v>43</v>
      </c>
      <c r="B25" s="4" t="s">
        <v>44</v>
      </c>
      <c r="C25" s="5">
        <v>56175.465300000003</v>
      </c>
      <c r="D25" s="5">
        <v>4.0000000000000002E-4</v>
      </c>
      <c r="E25" s="6">
        <f>+(C25-C$7)/C$8</f>
        <v>8102.9183816446339</v>
      </c>
      <c r="F25" s="32">
        <f>ROUND(2*E25,0)/2</f>
        <v>8103</v>
      </c>
      <c r="G25" s="6">
        <f>+C25-(C$7+F25*C$8)</f>
        <v>-2.6095999994140584E-2</v>
      </c>
      <c r="I25" s="6">
        <f>+G25</f>
        <v>-2.6095999994140584E-2</v>
      </c>
      <c r="O25" s="6">
        <f ca="1">+C$11+C$12*$F25</f>
        <v>-2.5872320942783952E-2</v>
      </c>
      <c r="Q25" s="33">
        <f>+C25-15018.5</f>
        <v>41156.965300000003</v>
      </c>
    </row>
    <row r="26" spans="1:18" s="6" customFormat="1" ht="12.95" customHeight="1" x14ac:dyDescent="0.2">
      <c r="C26" s="31"/>
      <c r="D26" s="31"/>
      <c r="Q26" s="33"/>
    </row>
    <row r="27" spans="1:18" s="6" customFormat="1" ht="12.95" customHeight="1" x14ac:dyDescent="0.2">
      <c r="C27" s="31"/>
      <c r="D27" s="31"/>
      <c r="Q27" s="33"/>
    </row>
    <row r="28" spans="1:18" s="6" customFormat="1" ht="12.95" customHeight="1" x14ac:dyDescent="0.2">
      <c r="C28" s="31"/>
      <c r="D28" s="31"/>
      <c r="Q28" s="33"/>
    </row>
    <row r="29" spans="1:18" s="6" customFormat="1" ht="12.95" customHeight="1" x14ac:dyDescent="0.2">
      <c r="C29" s="31"/>
      <c r="D29" s="31"/>
      <c r="Q29" s="33"/>
    </row>
    <row r="30" spans="1:18" s="6" customFormat="1" ht="12.95" customHeight="1" x14ac:dyDescent="0.2">
      <c r="C30" s="31"/>
      <c r="D30" s="31"/>
      <c r="Q30" s="33"/>
    </row>
    <row r="31" spans="1:18" s="6" customFormat="1" ht="12.95" customHeight="1" x14ac:dyDescent="0.2">
      <c r="C31" s="31"/>
      <c r="D31" s="31"/>
      <c r="Q31" s="33"/>
    </row>
    <row r="32" spans="1:18" s="6" customFormat="1" ht="12.95" customHeight="1" x14ac:dyDescent="0.2">
      <c r="C32" s="31"/>
      <c r="D32" s="31"/>
      <c r="Q32" s="33"/>
    </row>
    <row r="33" spans="3:17" s="6" customFormat="1" ht="12.95" customHeight="1" x14ac:dyDescent="0.2">
      <c r="C33" s="31"/>
      <c r="D33" s="31"/>
      <c r="Q33" s="33"/>
    </row>
    <row r="34" spans="3:17" s="6" customFormat="1" ht="12.95" customHeight="1" x14ac:dyDescent="0.2">
      <c r="C34" s="31"/>
      <c r="D34" s="31"/>
    </row>
    <row r="35" spans="3:17" s="6" customFormat="1" ht="12.95" customHeight="1" x14ac:dyDescent="0.2">
      <c r="C35" s="31"/>
      <c r="D35" s="31"/>
    </row>
    <row r="36" spans="3:17" s="6" customFormat="1" ht="12.95" customHeight="1" x14ac:dyDescent="0.2">
      <c r="C36" s="31"/>
      <c r="D36" s="31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2024-03-03T02:54:07Z</dcterms:modified>
</cp:coreProperties>
</file>