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3C1658F-7972-4EC8-8305-4AF529C9C50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91" i="1" l="1"/>
  <c r="F91" i="1"/>
  <c r="E99" i="1"/>
  <c r="F99" i="1"/>
  <c r="E87" i="1"/>
  <c r="F87" i="1"/>
  <c r="Q102" i="1"/>
  <c r="C7" i="1"/>
  <c r="E102" i="1"/>
  <c r="F102" i="1"/>
  <c r="C8" i="1"/>
  <c r="E68" i="1"/>
  <c r="F68" i="1"/>
  <c r="E69" i="1"/>
  <c r="F69" i="1"/>
  <c r="E51" i="1"/>
  <c r="F51" i="1"/>
  <c r="E62" i="1"/>
  <c r="F62" i="1"/>
  <c r="E63" i="1"/>
  <c r="F63" i="1"/>
  <c r="E64" i="1"/>
  <c r="F64" i="1"/>
  <c r="G64" i="1"/>
  <c r="J64" i="1"/>
  <c r="E65" i="1"/>
  <c r="F65" i="1"/>
  <c r="G65" i="1"/>
  <c r="J65" i="1"/>
  <c r="E66" i="1"/>
  <c r="F66" i="1"/>
  <c r="G66" i="1"/>
  <c r="J66" i="1"/>
  <c r="E70" i="1"/>
  <c r="F70" i="1"/>
  <c r="G70" i="1"/>
  <c r="K70" i="1"/>
  <c r="E73" i="1"/>
  <c r="F73" i="1"/>
  <c r="G73" i="1"/>
  <c r="J73" i="1"/>
  <c r="E74" i="1"/>
  <c r="F74" i="1"/>
  <c r="G74" i="1"/>
  <c r="K74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I59" i="1"/>
  <c r="E60" i="1"/>
  <c r="F60" i="1"/>
  <c r="G60" i="1"/>
  <c r="I60" i="1"/>
  <c r="E61" i="1"/>
  <c r="F61" i="1"/>
  <c r="G61" i="1"/>
  <c r="I61" i="1"/>
  <c r="E71" i="1"/>
  <c r="F71" i="1"/>
  <c r="G71" i="1"/>
  <c r="I71" i="1"/>
  <c r="E72" i="1"/>
  <c r="F72" i="1"/>
  <c r="G72" i="1"/>
  <c r="I72" i="1"/>
  <c r="E75" i="1"/>
  <c r="F75" i="1"/>
  <c r="G75" i="1"/>
  <c r="I75" i="1"/>
  <c r="E76" i="1"/>
  <c r="F76" i="1"/>
  <c r="G76" i="1"/>
  <c r="I76" i="1"/>
  <c r="E77" i="1"/>
  <c r="F77" i="1"/>
  <c r="G77" i="1"/>
  <c r="I77" i="1"/>
  <c r="E80" i="1"/>
  <c r="F80" i="1"/>
  <c r="G80" i="1"/>
  <c r="I80" i="1"/>
  <c r="E81" i="1"/>
  <c r="F81" i="1"/>
  <c r="G81" i="1"/>
  <c r="I81" i="1"/>
  <c r="E82" i="1"/>
  <c r="F82" i="1"/>
  <c r="G82" i="1"/>
  <c r="I82" i="1"/>
  <c r="E43" i="1"/>
  <c r="F43" i="1"/>
  <c r="G43" i="1"/>
  <c r="I43" i="1"/>
  <c r="E44" i="1"/>
  <c r="F44" i="1"/>
  <c r="G44" i="1"/>
  <c r="I44" i="1"/>
  <c r="E45" i="1"/>
  <c r="F45" i="1"/>
  <c r="G45" i="1"/>
  <c r="I45" i="1"/>
  <c r="E47" i="1"/>
  <c r="F47" i="1"/>
  <c r="G47" i="1"/>
  <c r="I47" i="1"/>
  <c r="E48" i="1"/>
  <c r="F48" i="1"/>
  <c r="G48" i="1"/>
  <c r="I48" i="1"/>
  <c r="E49" i="1"/>
  <c r="F49" i="1"/>
  <c r="G49" i="1"/>
  <c r="J49" i="1"/>
  <c r="E50" i="1"/>
  <c r="F50" i="1"/>
  <c r="G50" i="1"/>
  <c r="J50" i="1"/>
  <c r="E78" i="1"/>
  <c r="F78" i="1"/>
  <c r="G78" i="1"/>
  <c r="K78" i="1"/>
  <c r="D9" i="1"/>
  <c r="C9" i="1"/>
  <c r="E59" i="1"/>
  <c r="F59" i="1"/>
  <c r="Q103" i="1"/>
  <c r="Q101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H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U59" i="1"/>
  <c r="Q92" i="1"/>
  <c r="Q91" i="1"/>
  <c r="Q89" i="1"/>
  <c r="Q88" i="1"/>
  <c r="Q87" i="1"/>
  <c r="Q86" i="1"/>
  <c r="Q85" i="1"/>
  <c r="Q82" i="1"/>
  <c r="Q81" i="1"/>
  <c r="Q78" i="1"/>
  <c r="Q60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81" i="2"/>
  <c r="C81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80" i="2"/>
  <c r="C80" i="2"/>
  <c r="G79" i="2"/>
  <c r="C79" i="2"/>
  <c r="E79" i="2"/>
  <c r="G41" i="2"/>
  <c r="C41" i="2"/>
  <c r="G78" i="2"/>
  <c r="C78" i="2"/>
  <c r="G77" i="2"/>
  <c r="C77" i="2"/>
  <c r="G76" i="2"/>
  <c r="C76" i="2"/>
  <c r="E76" i="2"/>
  <c r="G75" i="2"/>
  <c r="C75" i="2"/>
  <c r="G74" i="2"/>
  <c r="C74" i="2"/>
  <c r="G40" i="2"/>
  <c r="C40" i="2"/>
  <c r="G39" i="2"/>
  <c r="C39" i="2"/>
  <c r="G73" i="2"/>
  <c r="C73" i="2"/>
  <c r="E73" i="2"/>
  <c r="G72" i="2"/>
  <c r="C72" i="2"/>
  <c r="E72" i="2"/>
  <c r="G38" i="2"/>
  <c r="C38" i="2"/>
  <c r="E38" i="2"/>
  <c r="G37" i="2"/>
  <c r="C37" i="2"/>
  <c r="G71" i="2"/>
  <c r="C71" i="2"/>
  <c r="E71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70" i="2"/>
  <c r="C70" i="2"/>
  <c r="E70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E42" i="1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H81" i="2"/>
  <c r="B81" i="2"/>
  <c r="F81" i="2"/>
  <c r="D81" i="2"/>
  <c r="A81" i="2"/>
  <c r="H48" i="2"/>
  <c r="F48" i="2"/>
  <c r="D48" i="2"/>
  <c r="B48" i="2"/>
  <c r="A48" i="2"/>
  <c r="H47" i="2"/>
  <c r="B47" i="2"/>
  <c r="F47" i="2"/>
  <c r="D47" i="2"/>
  <c r="A47" i="2"/>
  <c r="H46" i="2"/>
  <c r="F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80" i="2"/>
  <c r="D80" i="2"/>
  <c r="B80" i="2"/>
  <c r="A80" i="2"/>
  <c r="H79" i="2"/>
  <c r="D79" i="2"/>
  <c r="B79" i="2"/>
  <c r="A79" i="2"/>
  <c r="H41" i="2"/>
  <c r="D41" i="2"/>
  <c r="B41" i="2"/>
  <c r="A41" i="2"/>
  <c r="H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40" i="2"/>
  <c r="D40" i="2"/>
  <c r="B40" i="2"/>
  <c r="A40" i="2"/>
  <c r="H39" i="2"/>
  <c r="D39" i="2"/>
  <c r="B39" i="2"/>
  <c r="A39" i="2"/>
  <c r="H73" i="2"/>
  <c r="D73" i="2"/>
  <c r="B73" i="2"/>
  <c r="A73" i="2"/>
  <c r="H72" i="2"/>
  <c r="D72" i="2"/>
  <c r="B72" i="2"/>
  <c r="A72" i="2"/>
  <c r="H38" i="2"/>
  <c r="D38" i="2"/>
  <c r="B38" i="2"/>
  <c r="A38" i="2"/>
  <c r="H37" i="2"/>
  <c r="D37" i="2"/>
  <c r="B37" i="2"/>
  <c r="A37" i="2"/>
  <c r="H71" i="2"/>
  <c r="D71" i="2"/>
  <c r="B71" i="2"/>
  <c r="A71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70" i="2"/>
  <c r="D70" i="2"/>
  <c r="B70" i="2"/>
  <c r="A70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Q100" i="1"/>
  <c r="Q96" i="1"/>
  <c r="Q99" i="1"/>
  <c r="Q98" i="1"/>
  <c r="F42" i="1"/>
  <c r="G42" i="1"/>
  <c r="I42" i="1"/>
  <c r="E46" i="1"/>
  <c r="F46" i="1"/>
  <c r="G46" i="1"/>
  <c r="J46" i="1"/>
  <c r="Q84" i="1"/>
  <c r="Q97" i="1"/>
  <c r="Q67" i="1"/>
  <c r="Q69" i="1"/>
  <c r="Q95" i="1"/>
  <c r="F16" i="1"/>
  <c r="C17" i="1"/>
  <c r="Q94" i="1"/>
  <c r="Q90" i="1"/>
  <c r="Q93" i="1"/>
  <c r="Q42" i="1"/>
  <c r="Q44" i="1"/>
  <c r="Q43" i="1"/>
  <c r="Q4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1" i="1"/>
  <c r="Q62" i="1"/>
  <c r="Q63" i="1"/>
  <c r="Q64" i="1"/>
  <c r="Q65" i="1"/>
  <c r="Q66" i="1"/>
  <c r="Q68" i="1"/>
  <c r="Q70" i="1"/>
  <c r="Q71" i="1"/>
  <c r="Q72" i="1"/>
  <c r="Q73" i="1"/>
  <c r="Q74" i="1"/>
  <c r="Q75" i="1"/>
  <c r="Q76" i="1"/>
  <c r="Q77" i="1"/>
  <c r="Q79" i="1"/>
  <c r="Q80" i="1"/>
  <c r="Q83" i="1"/>
  <c r="Q46" i="1"/>
  <c r="E31" i="2"/>
  <c r="E48" i="2"/>
  <c r="E78" i="2"/>
  <c r="E45" i="2"/>
  <c r="E46" i="2"/>
  <c r="G62" i="1"/>
  <c r="G69" i="1"/>
  <c r="J69" i="1"/>
  <c r="G68" i="1"/>
  <c r="J68" i="1"/>
  <c r="E79" i="1"/>
  <c r="F79" i="1"/>
  <c r="G86" i="1"/>
  <c r="I86" i="1"/>
  <c r="E84" i="1"/>
  <c r="F84" i="1"/>
  <c r="G84" i="1"/>
  <c r="I84" i="1"/>
  <c r="E96" i="1"/>
  <c r="F96" i="1"/>
  <c r="E89" i="1"/>
  <c r="F89" i="1"/>
  <c r="G89" i="1"/>
  <c r="I89" i="1"/>
  <c r="G83" i="1"/>
  <c r="I83" i="1"/>
  <c r="E101" i="1"/>
  <c r="F101" i="1"/>
  <c r="G101" i="1"/>
  <c r="K101" i="1"/>
  <c r="G95" i="1"/>
  <c r="I95" i="1"/>
  <c r="E93" i="1"/>
  <c r="E86" i="1"/>
  <c r="F86" i="1"/>
  <c r="G100" i="1"/>
  <c r="J100" i="1"/>
  <c r="E98" i="1"/>
  <c r="F98" i="1"/>
  <c r="G98" i="1"/>
  <c r="J98" i="1"/>
  <c r="E90" i="1"/>
  <c r="F90" i="1"/>
  <c r="G90" i="1"/>
  <c r="I90" i="1"/>
  <c r="E83" i="1"/>
  <c r="F83" i="1"/>
  <c r="G97" i="1"/>
  <c r="K97" i="1"/>
  <c r="E95" i="1"/>
  <c r="F95" i="1"/>
  <c r="G63" i="1"/>
  <c r="J63" i="1"/>
  <c r="G51" i="1"/>
  <c r="J51" i="1"/>
  <c r="E88" i="1"/>
  <c r="F88" i="1"/>
  <c r="G88" i="1"/>
  <c r="I88" i="1"/>
  <c r="G103" i="1"/>
  <c r="K103" i="1"/>
  <c r="E100" i="1"/>
  <c r="F100" i="1"/>
  <c r="E92" i="1"/>
  <c r="F92" i="1"/>
  <c r="G92" i="1"/>
  <c r="K92" i="1"/>
  <c r="G102" i="1"/>
  <c r="K102" i="1"/>
  <c r="G87" i="1"/>
  <c r="I87" i="1"/>
  <c r="E85" i="1"/>
  <c r="G99" i="1"/>
  <c r="J99" i="1"/>
  <c r="E97" i="1"/>
  <c r="F97" i="1"/>
  <c r="G91" i="1"/>
  <c r="I91" i="1"/>
  <c r="E67" i="1"/>
  <c r="F67" i="1"/>
  <c r="G67" i="1"/>
  <c r="K67" i="1"/>
  <c r="G79" i="1"/>
  <c r="K79" i="1"/>
  <c r="E103" i="1"/>
  <c r="F103" i="1"/>
  <c r="G96" i="1"/>
  <c r="K96" i="1"/>
  <c r="E94" i="1"/>
  <c r="F94" i="1"/>
  <c r="G94" i="1"/>
  <c r="J94" i="1"/>
  <c r="J62" i="1"/>
  <c r="E80" i="2"/>
  <c r="E40" i="2"/>
  <c r="E43" i="2"/>
  <c r="E41" i="2"/>
  <c r="F93" i="1"/>
  <c r="G93" i="1"/>
  <c r="K93" i="1"/>
  <c r="E42" i="2"/>
  <c r="E75" i="2"/>
  <c r="E81" i="2"/>
  <c r="E44" i="2"/>
  <c r="E77" i="2"/>
  <c r="F85" i="1"/>
  <c r="G85" i="1"/>
  <c r="E74" i="2"/>
  <c r="E37" i="2"/>
  <c r="E39" i="2"/>
  <c r="I85" i="1"/>
  <c r="C11" i="1"/>
  <c r="C12" i="1"/>
  <c r="C16" i="1" l="1"/>
  <c r="D18" i="1" s="1"/>
  <c r="O60" i="1"/>
  <c r="O43" i="1"/>
  <c r="O83" i="1"/>
  <c r="O81" i="1"/>
  <c r="O103" i="1"/>
  <c r="O47" i="1"/>
  <c r="O89" i="1"/>
  <c r="O44" i="1"/>
  <c r="O56" i="1"/>
  <c r="O77" i="1"/>
  <c r="O85" i="1"/>
  <c r="O52" i="1"/>
  <c r="O59" i="1"/>
  <c r="O49" i="1"/>
  <c r="O57" i="1"/>
  <c r="O50" i="1"/>
  <c r="O31" i="1"/>
  <c r="O53" i="1"/>
  <c r="O92" i="1"/>
  <c r="O30" i="1"/>
  <c r="O40" i="1"/>
  <c r="O55" i="1"/>
  <c r="O29" i="1"/>
  <c r="O80" i="1"/>
  <c r="O95" i="1"/>
  <c r="C15" i="1"/>
  <c r="O82" i="1"/>
  <c r="O62" i="1"/>
  <c r="O41" i="1"/>
  <c r="O91" i="1"/>
  <c r="O24" i="1"/>
  <c r="O64" i="1"/>
  <c r="O100" i="1"/>
  <c r="O68" i="1"/>
  <c r="O63" i="1"/>
  <c r="O73" i="1"/>
  <c r="O46" i="1"/>
  <c r="O34" i="1"/>
  <c r="O39" i="1"/>
  <c r="O51" i="1"/>
  <c r="O61" i="1"/>
  <c r="O22" i="1"/>
  <c r="O36" i="1"/>
  <c r="O66" i="1"/>
  <c r="O33" i="1"/>
  <c r="O86" i="1"/>
  <c r="O98" i="1"/>
  <c r="O70" i="1"/>
  <c r="O94" i="1"/>
  <c r="O96" i="1"/>
  <c r="O78" i="1"/>
  <c r="O87" i="1"/>
  <c r="O54" i="1"/>
  <c r="O101" i="1"/>
  <c r="O28" i="1"/>
  <c r="O72" i="1"/>
  <c r="O25" i="1"/>
  <c r="O35" i="1"/>
  <c r="O97" i="1"/>
  <c r="O74" i="1"/>
  <c r="O99" i="1"/>
  <c r="O84" i="1"/>
  <c r="O71" i="1"/>
  <c r="O48" i="1"/>
  <c r="O45" i="1"/>
  <c r="O102" i="1"/>
  <c r="O75" i="1"/>
  <c r="O23" i="1"/>
  <c r="O21" i="1"/>
  <c r="O88" i="1"/>
  <c r="O69" i="1"/>
  <c r="O76" i="1"/>
  <c r="O93" i="1"/>
  <c r="O27" i="1"/>
  <c r="O42" i="1"/>
  <c r="O79" i="1"/>
  <c r="O67" i="1"/>
  <c r="O58" i="1"/>
  <c r="O65" i="1"/>
  <c r="O38" i="1"/>
  <c r="O37" i="1"/>
  <c r="O26" i="1"/>
  <c r="O32" i="1"/>
  <c r="O90" i="1"/>
  <c r="F17" i="1"/>
  <c r="F18" i="1" l="1"/>
  <c r="F19" i="1" s="1"/>
  <c r="C18" i="1"/>
</calcChain>
</file>

<file path=xl/sharedStrings.xml><?xml version="1.0" encoding="utf-8"?>
<sst xmlns="http://schemas.openxmlformats.org/spreadsheetml/2006/main" count="717" uniqueCount="363">
  <si>
    <t>JAVSO 43, 77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</si>
  <si>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</si>
  <si>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</si>
  <si>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</si>
  <si>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</si>
  <si>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</si>
  <si>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</si>
  <si>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</si>
  <si>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</si>
  <si>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</si>
  <si>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</si>
  <si>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</si>
  <si>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</si>
  <si>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</si>
  <si>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</si>
  <si>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</si>
  <si>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</si>
  <si>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</si>
  <si>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</si>
  <si>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</si>
  <si>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</si>
  <si>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</si>
  <si>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</si>
  <si>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</si>
  <si>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</si>
  <si>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</si>
  <si>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</si>
  <si>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</si>
  <si>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</si>
  <si>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Bull...32</t>
  </si>
  <si>
    <t>ORION 128</t>
  </si>
  <si>
    <t>BBSAG Bull...33</t>
  </si>
  <si>
    <t>IBVS 937</t>
  </si>
  <si>
    <t>ASAPS 25,291</t>
  </si>
  <si>
    <t>IBVS 1163</t>
  </si>
  <si>
    <t>BBSAG Bull.26</t>
  </si>
  <si>
    <t>BAAVSS 58</t>
  </si>
  <si>
    <t>IBVS 1289</t>
  </si>
  <si>
    <t>BBSAG Bull.36</t>
  </si>
  <si>
    <t>AN 302,54</t>
  </si>
  <si>
    <t>IBVS 2189</t>
  </si>
  <si>
    <t>JAAVSO 11,57</t>
  </si>
  <si>
    <t>UNP.</t>
  </si>
  <si>
    <t>PRIV. INF.</t>
  </si>
  <si>
    <t>BBSAG Bull.59</t>
  </si>
  <si>
    <t>pg</t>
  </si>
  <si>
    <t>BAV-M 38</t>
  </si>
  <si>
    <t>BAAVSS 72,22</t>
  </si>
  <si>
    <t>BBSAG Bull.110</t>
  </si>
  <si>
    <t>II</t>
  </si>
  <si>
    <t>DM Per / GSC 03690-01139</t>
  </si>
  <si>
    <t>EA/SD</t>
  </si>
  <si>
    <t># of data points:</t>
  </si>
  <si>
    <t>IBVS 5694</t>
  </si>
  <si>
    <t>I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</si>
  <si>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</si>
  <si>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</si>
  <si>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</si>
  <si>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</si>
  <si>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</si>
  <si>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</si>
  <si>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</si>
  <si>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Add cycle</t>
  </si>
  <si>
    <t>Old Cycle</t>
  </si>
  <si>
    <t>Start of linear fit &gt;&gt;&gt;&gt;&gt;&gt;&gt;&gt;&gt;&gt;&gt;&gt;&gt;&gt;&gt;&gt;&gt;&gt;&gt;&gt;&gt;</t>
  </si>
  <si>
    <t>IBVS 1899</t>
  </si>
  <si>
    <t>PE</t>
  </si>
  <si>
    <t>OEJV 0074</t>
  </si>
  <si>
    <t>OEJV 0160</t>
  </si>
  <si>
    <t>JAVSO..41..122</t>
  </si>
  <si>
    <t>IBVS 6118</t>
  </si>
  <si>
    <t>IBVS 6152</t>
  </si>
  <si>
    <t>OEJV 0165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</si>
  <si>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</si>
  <si>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</si>
  <si>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</si>
  <si>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</si>
  <si>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</si>
  <si>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</si>
  <si>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</si>
  <si>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</si>
  <si>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</si>
  <si>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</si>
  <si>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</si>
  <si>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2429727.44 </t>
  </si>
  <si>
    <t> 07.04.1940 22:33 </t>
  </si>
  <si>
    <t> -0.00 </t>
  </si>
  <si>
    <t>P </t>
  </si>
  <si>
    <t> C.Hoffmeister </t>
  </si>
  <si>
    <t> VSS 1.83 </t>
  </si>
  <si>
    <t>2430589.40 </t>
  </si>
  <si>
    <t> 17.08.1942 21:36 </t>
  </si>
  <si>
    <t> -0.01 </t>
  </si>
  <si>
    <t>2430780.40 </t>
  </si>
  <si>
    <t> 24.02.1943 21:36 </t>
  </si>
  <si>
    <t> 0.05 </t>
  </si>
  <si>
    <t>V </t>
  </si>
  <si>
    <t>2431028.57 </t>
  </si>
  <si>
    <t> 31.10.1943 01:40 </t>
  </si>
  <si>
    <t>2431031.29 </t>
  </si>
  <si>
    <t> 02.11.1943 18:57 </t>
  </si>
  <si>
    <t> -0.02 </t>
  </si>
  <si>
    <t>2431080.40 </t>
  </si>
  <si>
    <t> 21.12.1943 21:36 </t>
  </si>
  <si>
    <t>2431200.46 </t>
  </si>
  <si>
    <t> 19.04.1944 23:02 </t>
  </si>
  <si>
    <t> 0.03 </t>
  </si>
  <si>
    <t>2431222.26 </t>
  </si>
  <si>
    <t> 11.05.1944 18:14 </t>
  </si>
  <si>
    <t> 0.01 </t>
  </si>
  <si>
    <t>2431238.60 </t>
  </si>
  <si>
    <t> 28.05.1944 02:24 </t>
  </si>
  <si>
    <t>2431290.44 </t>
  </si>
  <si>
    <t> 18.07.1944 22:33 </t>
  </si>
  <si>
    <t>2431309.56 </t>
  </si>
  <si>
    <t> 07.08.1944 01:26 </t>
  </si>
  <si>
    <t> 0.02 </t>
  </si>
  <si>
    <t>2431312.28 </t>
  </si>
  <si>
    <t> 09.08.1944 18:43 </t>
  </si>
  <si>
    <t>2431320.47 </t>
  </si>
  <si>
    <t> 17.08.1944 23:16 </t>
  </si>
  <si>
    <t>2431328.67 </t>
  </si>
  <si>
    <t> 26.08.1944 04:04 </t>
  </si>
  <si>
    <t> 0.04 </t>
  </si>
  <si>
    <t>2431331.38 </t>
  </si>
  <si>
    <t> 28.08.1944 21:07 </t>
  </si>
  <si>
    <t>2431350.50 </t>
  </si>
  <si>
    <t> 17.09.1944 00:00 </t>
  </si>
  <si>
    <t>2431353.21 </t>
  </si>
  <si>
    <t> 19.09.1944 17:02 </t>
  </si>
  <si>
    <t>2433251.6930 </t>
  </si>
  <si>
    <t> 01.12.1949 04:37 </t>
  </si>
  <si>
    <t> 0.0050 </t>
  </si>
  <si>
    <t>E </t>
  </si>
  <si>
    <t>?</t>
  </si>
  <si>
    <t> A.Colacevich </t>
  </si>
  <si>
    <t> MSAI 21.275 </t>
  </si>
  <si>
    <t>2439844.641 </t>
  </si>
  <si>
    <t> 20.12.1967 03:23 </t>
  </si>
  <si>
    <t> -0.001 </t>
  </si>
  <si>
    <t> S.Cook </t>
  </si>
  <si>
    <t> AVSJ 3.66 </t>
  </si>
  <si>
    <t>2439874.645 </t>
  </si>
  <si>
    <t> 19.01.1968 03:28 </t>
  </si>
  <si>
    <t> -0.002 </t>
  </si>
  <si>
    <t>2439893.706 </t>
  </si>
  <si>
    <t> 07.02.1968 04:56 </t>
  </si>
  <si>
    <t> -0.035 </t>
  </si>
  <si>
    <t>2441197.548 </t>
  </si>
  <si>
    <t> 03.09.1971 01:09 </t>
  </si>
  <si>
    <t> -0.054 </t>
  </si>
  <si>
    <t> J.Isles </t>
  </si>
  <si>
    <t> ORI 127 </t>
  </si>
  <si>
    <t>2441290.330 </t>
  </si>
  <si>
    <t> 04.12.1971 19:55 </t>
  </si>
  <si>
    <t> -0.016 </t>
  </si>
  <si>
    <t> K.Locher </t>
  </si>
  <si>
    <t> ORI 129 </t>
  </si>
  <si>
    <t>2441609.496 </t>
  </si>
  <si>
    <t> 18.10.1972 23:54 </t>
  </si>
  <si>
    <t> 0.004 </t>
  </si>
  <si>
    <t> G.Bode </t>
  </si>
  <si>
    <t>IBVS 937 </t>
  </si>
  <si>
    <t>2441920.4575 </t>
  </si>
  <si>
    <t> 25.08.1973 22:58 </t>
  </si>
  <si>
    <t> 0.0032 </t>
  </si>
  <si>
    <t> A.Y.Ertan </t>
  </si>
  <si>
    <t>2441980.4630 </t>
  </si>
  <si>
    <t> 24.10.1973 23:06 </t>
  </si>
  <si>
    <t> -0.0016 </t>
  </si>
  <si>
    <t> F.Scaltriti </t>
  </si>
  <si>
    <t> AAPS 25.291 </t>
  </si>
  <si>
    <t>2442002.2857 </t>
  </si>
  <si>
    <t> 15.11.1973 18:51 </t>
  </si>
  <si>
    <t> -0.0009 </t>
  </si>
  <si>
    <t>2442032.2924 </t>
  </si>
  <si>
    <t> 15.12.1973 19:01 </t>
  </si>
  <si>
    <t> 0.0006 </t>
  </si>
  <si>
    <t>2442711.5013 </t>
  </si>
  <si>
    <t> 26.10.1975 00:01 </t>
  </si>
  <si>
    <t> 0.0016 </t>
  </si>
  <si>
    <t> G.Besold </t>
  </si>
  <si>
    <t>IBVS 1163 </t>
  </si>
  <si>
    <t>2442793.314 </t>
  </si>
  <si>
    <t> 15.01.1976 19:32 </t>
  </si>
  <si>
    <t> -0.018 </t>
  </si>
  <si>
    <t> A.Fenyvesi </t>
  </si>
  <si>
    <t> BBS 26 </t>
  </si>
  <si>
    <t>2442981.524 </t>
  </si>
  <si>
    <t> 22.07.1976 00:34 </t>
  </si>
  <si>
    <t> -0.022 </t>
  </si>
  <si>
    <t> T.Brelstaff </t>
  </si>
  <si>
    <t> VSSC 58.18 </t>
  </si>
  <si>
    <t>2443022.421 </t>
  </si>
  <si>
    <t> 31.08.1976 22:06 </t>
  </si>
  <si>
    <t> -0.041 </t>
  </si>
  <si>
    <t>2443224.314 </t>
  </si>
  <si>
    <t> 21.03.1977 19:32 </t>
  </si>
  <si>
    <t> E.Budding </t>
  </si>
  <si>
    <t>IBVS 1289 </t>
  </si>
  <si>
    <t>2443502.524 </t>
  </si>
  <si>
    <t> 25.12.1977 00:34 </t>
  </si>
  <si>
    <t> -0.021 </t>
  </si>
  <si>
    <t>2443505.229 </t>
  </si>
  <si>
    <t> 27.12.1977 17:29 </t>
  </si>
  <si>
    <t> -0.044 </t>
  </si>
  <si>
    <t> Z.Hevesi </t>
  </si>
  <si>
    <t> BBS 36 </t>
  </si>
  <si>
    <t>2443772.563 </t>
  </si>
  <si>
    <t> 21.09.1978 01:30 </t>
  </si>
  <si>
    <t> -0.029 </t>
  </si>
  <si>
    <t>2443794.384 </t>
  </si>
  <si>
    <t> 12.10.1978 21:12 </t>
  </si>
  <si>
    <t> -0.030 </t>
  </si>
  <si>
    <t> W.Braune </t>
  </si>
  <si>
    <t>BAVM 31 </t>
  </si>
  <si>
    <t>2444491.3405 </t>
  </si>
  <si>
    <t> 08.09.1980 20:10 </t>
  </si>
  <si>
    <t> -0.0113 </t>
  </si>
  <si>
    <t> C.Sezer </t>
  </si>
  <si>
    <t>IBVS 1899 </t>
  </si>
  <si>
    <t>2444499.5237 </t>
  </si>
  <si>
    <t> 17.09.1980 00:34 </t>
  </si>
  <si>
    <t>2444506.3519 </t>
  </si>
  <si>
    <t> 23.09.1980 20:26 </t>
  </si>
  <si>
    <t> -0.0025 </t>
  </si>
  <si>
    <t>2444510.4348 </t>
  </si>
  <si>
    <t> 27.09.1980 22:26 </t>
  </si>
  <si>
    <t> -0.0112 </t>
  </si>
  <si>
    <t>2444517.2671 </t>
  </si>
  <si>
    <t> 04.10.1980 18:24 </t>
  </si>
  <si>
    <t> 0.0017 </t>
  </si>
  <si>
    <t>2444566.3676 </t>
  </si>
  <si>
    <t> 22.11.1980 20:49 </t>
  </si>
  <si>
    <t> 0.0029 </t>
  </si>
  <si>
    <t>2444574.5482 </t>
  </si>
  <si>
    <t> 01.12.1980 01:09 </t>
  </si>
  <si>
    <t> 0.0003 </t>
  </si>
  <si>
    <t> D.R.Skillman </t>
  </si>
  <si>
    <t> AVSJ 11.60 </t>
  </si>
  <si>
    <t>2444855.5057 </t>
  </si>
  <si>
    <t> 08.09.1981 00:08 </t>
  </si>
  <si>
    <t>IBVS 2189 </t>
  </si>
  <si>
    <t>2444885.508 </t>
  </si>
  <si>
    <t> 08.10.1981 00:11 </t>
  </si>
  <si>
    <t> G.Wolfschmidt </t>
  </si>
  <si>
    <t>2445027.331 </t>
  </si>
  <si>
    <t> 26.02.1982 19:56 </t>
  </si>
  <si>
    <t> R.Diethelm </t>
  </si>
  <si>
    <t> BBS 59 </t>
  </si>
  <si>
    <t>2445653.352 </t>
  </si>
  <si>
    <t> 14.11.1983 20:26 </t>
  </si>
  <si>
    <t> P.Frank </t>
  </si>
  <si>
    <t>BAVM 38 </t>
  </si>
  <si>
    <t>2446429.4131 </t>
  </si>
  <si>
    <t> 29.12.1985 21:54 </t>
  </si>
  <si>
    <t> 0.0001 </t>
  </si>
  <si>
    <t> J.Ells </t>
  </si>
  <si>
    <t> VSSC 68.33 </t>
  </si>
  <si>
    <t>2447479.5959 </t>
  </si>
  <si>
    <t> 14.11.1988 02:18 </t>
  </si>
  <si>
    <t> 0.0020 </t>
  </si>
  <si>
    <t> VSSC 72.26 </t>
  </si>
  <si>
    <t>2447501.381 </t>
  </si>
  <si>
    <t> 05.12.1988 21:08 </t>
  </si>
  <si>
    <t> P.Wheeler </t>
  </si>
  <si>
    <t>2448210.629 </t>
  </si>
  <si>
    <t> 15.11.1990 03:05 </t>
  </si>
  <si>
    <t> 0.000 </t>
  </si>
  <si>
    <t> D.B.Williams </t>
  </si>
  <si>
    <t> AVSJ 20.14 </t>
  </si>
  <si>
    <t>2449244.434 </t>
  </si>
  <si>
    <t> 13.09.1993 22:24 </t>
  </si>
  <si>
    <t> -0.009 </t>
  </si>
  <si>
    <t> M.Csukas </t>
  </si>
  <si>
    <t> ALBO 1994 2 </t>
  </si>
  <si>
    <t>2449776.332 </t>
  </si>
  <si>
    <t> 27.02.1995 19:58 </t>
  </si>
  <si>
    <t> M.Martignoni </t>
  </si>
  <si>
    <t> BBS 110 </t>
  </si>
  <si>
    <t>2450414.637 </t>
  </si>
  <si>
    <t> 27.11.1996 03:17 </t>
  </si>
  <si>
    <t> -0.008 </t>
  </si>
  <si>
    <t> JAAVSO 41;122 </t>
  </si>
  <si>
    <t>2451429.351 </t>
  </si>
  <si>
    <t> 07.09.1999 20:25 </t>
  </si>
  <si>
    <t> -0.014 </t>
  </si>
  <si>
    <t> R.Meyer </t>
  </si>
  <si>
    <t>BAVM 131 </t>
  </si>
  <si>
    <t>2451470.290 </t>
  </si>
  <si>
    <t> 18.10.1999 18:57 </t>
  </si>
  <si>
    <t> 0.009 </t>
  </si>
  <si>
    <t> K.Tikkanen </t>
  </si>
  <si>
    <t> BBS 123 </t>
  </si>
  <si>
    <t>2451639.388 </t>
  </si>
  <si>
    <t> 04.04.2000 21:18 </t>
  </si>
  <si>
    <t>2452261.328 </t>
  </si>
  <si>
    <t> 17.12.2001 19:52 </t>
  </si>
  <si>
    <t> 0.001 </t>
  </si>
  <si>
    <t> C.Pampaloni </t>
  </si>
  <si>
    <t> BBS 128 </t>
  </si>
  <si>
    <t>2452310.404 </t>
  </si>
  <si>
    <t> 04.02.2002 21:41 </t>
  </si>
  <si>
    <t>BAVM 154 </t>
  </si>
  <si>
    <t>2452531.351 </t>
  </si>
  <si>
    <t> 13.09.2002 20:25 </t>
  </si>
  <si>
    <t> BBS 129 </t>
  </si>
  <si>
    <t>2452651.375 </t>
  </si>
  <si>
    <t> 11.01.2003 21:00 </t>
  </si>
  <si>
    <t> -0.019 </t>
  </si>
  <si>
    <t>BAVM 157 </t>
  </si>
  <si>
    <t>2452913.2601 </t>
  </si>
  <si>
    <t> 30.09.2003 18:14 </t>
  </si>
  <si>
    <t> 0.0027 </t>
  </si>
  <si>
    <t> Nakajima </t>
  </si>
  <si>
    <t>VSB 42 </t>
  </si>
  <si>
    <t>2453306.0503 </t>
  </si>
  <si>
    <t> 27.10.2004 13:12 </t>
  </si>
  <si>
    <t> -0.0020 </t>
  </si>
  <si>
    <t> C.-H.Kim et al. </t>
  </si>
  <si>
    <t>IBVS 5694 </t>
  </si>
  <si>
    <t>2454094.3678 </t>
  </si>
  <si>
    <t> 24.12.2006 20:49 </t>
  </si>
  <si>
    <t> -0.0022 </t>
  </si>
  <si>
    <t>C </t>
  </si>
  <si>
    <t>o</t>
  </si>
  <si>
    <t> H. Jungbluth </t>
  </si>
  <si>
    <t>BAVM 183 </t>
  </si>
  <si>
    <t>2454338.50700 </t>
  </si>
  <si>
    <t> 26.08.2007 00:10 </t>
  </si>
  <si>
    <t> 0.00406 </t>
  </si>
  <si>
    <t>R</t>
  </si>
  <si>
    <t> L.Brát </t>
  </si>
  <si>
    <t>OEJV 0074 </t>
  </si>
  <si>
    <t>2456508.43728 </t>
  </si>
  <si>
    <t> 03.08.2013 22:29 </t>
  </si>
  <si>
    <t> 0.01502 </t>
  </si>
  <si>
    <t> M.Urbanik </t>
  </si>
  <si>
    <t>OEJV 0160 </t>
  </si>
  <si>
    <t>2456643.4412 </t>
  </si>
  <si>
    <t> 16.12.2013 22:35 </t>
  </si>
  <si>
    <t> -0.0043 </t>
  </si>
  <si>
    <t>-I</t>
  </si>
  <si>
    <t> F.Agerer </t>
  </si>
  <si>
    <t>BAVM 234 </t>
  </si>
  <si>
    <t>2456650.2535 </t>
  </si>
  <si>
    <t> 23.12.2013 18:05 </t>
  </si>
  <si>
    <t>5400</t>
  </si>
  <si>
    <t> -0.0114 </t>
  </si>
  <si>
    <t> U.Schmidt </t>
  </si>
  <si>
    <t>2456950.3106 </t>
  </si>
  <si>
    <t> 19.10.2014 19:27 </t>
  </si>
  <si>
    <t>5510</t>
  </si>
  <si>
    <t> -0.0060 </t>
  </si>
  <si>
    <t>BAVM 239 </t>
  </si>
  <si>
    <t>2456955.7676 </t>
  </si>
  <si>
    <t> 25.10.2014 06:25 </t>
  </si>
  <si>
    <t>5512</t>
  </si>
  <si>
    <t> -0.0045 </t>
  </si>
  <si>
    <t> V.Petriew </t>
  </si>
  <si>
    <t> JAAVSO 43-1 </t>
  </si>
  <si>
    <t>BAD?</t>
  </si>
  <si>
    <t>IBVS 6196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</si>
</sst>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NumberFormat="1" applyFont="1" applyAlignment="1">
      <alignment horizontal="left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5" fillId="0" borderId="0" xfId="42" applyFont="1" applyFill="1" applyAlignment="1">
      <alignment wrapText="1"/>
    </xf>
    <xf numFmtId="0" fontId="5" fillId="0" borderId="0" xfId="42" applyFont="1" applyFill="1" applyAlignment="1">
      <alignment horizontal="center" wrapText="1"/>
    </xf>
    <xf numFmtId="0" fontId="5" fillId="0" borderId="0" xfId="42" applyFont="1" applyFill="1" applyAlignment="1">
      <alignment horizontal="left" wrapText="1"/>
    </xf>
    <xf numFmtId="0" fontId="35" fillId="0" borderId="0" xfId="43" applyFont="1" applyAlignment="1">
      <alignment horizontal="left"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/>
    </xf>
    <xf numFmtId="0" fontId="0" fillId="0" borderId="0" xfId="0" applyAlignment="1">
      <alignment vertical="center"/>
    </xf>
    <xf numFmtId="0" fontId="5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42" applyNumberFormat="1" applyFont="1" applyFill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DM Per - O-C Diagr.</a:t>
            </a:r>
          </a:p>
        </c:rich>
      </c:tx>
      <c:layout>
        <c:manualLayout>
          <c:xMode val="edge"/>
          <c:yMode val="edge"/>
          <c:x val="0.40355329949238578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751269035533"/>
          <c:y val="0.14723926380368099"/>
          <c:w val="0.84517766497461932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-4.4309999975666869E-3</c:v>
                </c:pt>
                <c:pt idx="1">
                  <c:v>-1.1124199998448603E-2</c:v>
                </c:pt>
                <c:pt idx="2">
                  <c:v>4.688680000253953E-2</c:v>
                </c:pt>
                <c:pt idx="3">
                  <c:v>-7.6989000008325092E-3</c:v>
                </c:pt>
                <c:pt idx="4">
                  <c:v>-1.5441599996847799E-2</c:v>
                </c:pt>
                <c:pt idx="5">
                  <c:v>-4.8101999964274E-3</c:v>
                </c:pt>
                <c:pt idx="6">
                  <c:v>3.4511000001657521E-2</c:v>
                </c:pt>
                <c:pt idx="7">
                  <c:v>1.256939999802853E-2</c:v>
                </c:pt>
                <c:pt idx="8">
                  <c:v>-1.3886799999454524E-2</c:v>
                </c:pt>
                <c:pt idx="9">
                  <c:v>-9.9810000028810464E-4</c:v>
                </c:pt>
                <c:pt idx="10">
                  <c:v>2.4803000003885245E-2</c:v>
                </c:pt>
                <c:pt idx="11">
                  <c:v>1.7060300000593998E-2</c:v>
                </c:pt>
                <c:pt idx="12">
                  <c:v>2.3832200000470039E-2</c:v>
                </c:pt>
                <c:pt idx="13">
                  <c:v>4.0604100002383348E-2</c:v>
                </c:pt>
                <c:pt idx="14">
                  <c:v>2.286140000433079E-2</c:v>
                </c:pt>
                <c:pt idx="15">
                  <c:v>4.8662500001228182E-2</c:v>
                </c:pt>
                <c:pt idx="16">
                  <c:v>3.0919800003175624E-2</c:v>
                </c:pt>
                <c:pt idx="17">
                  <c:v>5.0006000019493513E-3</c:v>
                </c:pt>
                <c:pt idx="18">
                  <c:v>-1.1052999907406047E-3</c:v>
                </c:pt>
                <c:pt idx="19">
                  <c:v>-2.2749999989173375E-3</c:v>
                </c:pt>
                <c:pt idx="20">
                  <c:v>-3.5473899995849933E-2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A3-48DF-8513-3CD59458153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  <c:pt idx="72">
                    <c:v>2.0000000000000001E-4</c:v>
                  </c:pt>
                  <c:pt idx="73">
                    <c:v>2.3E-3</c:v>
                  </c:pt>
                  <c:pt idx="74">
                    <c:v>5.0000000000000001E-4</c:v>
                  </c:pt>
                  <c:pt idx="75">
                    <c:v>4.2999999999999999E-4</c:v>
                  </c:pt>
                  <c:pt idx="76">
                    <c:v>4.0000000000000002E-4</c:v>
                  </c:pt>
                  <c:pt idx="77">
                    <c:v>1.9099999999999999E-2</c:v>
                  </c:pt>
                  <c:pt idx="78">
                    <c:v>1E-3</c:v>
                  </c:pt>
                  <c:pt idx="79">
                    <c:v>7.1999999999999998E-3</c:v>
                  </c:pt>
                  <c:pt idx="81">
                    <c:v>5.0000000000000001E-4</c:v>
                  </c:pt>
                  <c:pt idx="82">
                    <c:v>4.7000000000000002E-3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  <c:pt idx="72">
                    <c:v>2.0000000000000001E-4</c:v>
                  </c:pt>
                  <c:pt idx="73">
                    <c:v>2.3E-3</c:v>
                  </c:pt>
                  <c:pt idx="74">
                    <c:v>5.0000000000000001E-4</c:v>
                  </c:pt>
                  <c:pt idx="75">
                    <c:v>4.2999999999999999E-4</c:v>
                  </c:pt>
                  <c:pt idx="76">
                    <c:v>4.0000000000000002E-4</c:v>
                  </c:pt>
                  <c:pt idx="77">
                    <c:v>1.9099999999999999E-2</c:v>
                  </c:pt>
                  <c:pt idx="78">
                    <c:v>1E-3</c:v>
                  </c:pt>
                  <c:pt idx="79">
                    <c:v>7.1999999999999998E-3</c:v>
                  </c:pt>
                  <c:pt idx="81">
                    <c:v>5.0000000000000001E-4</c:v>
                  </c:pt>
                  <c:pt idx="82">
                    <c:v>4.7000000000000002E-3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-5.448449999676086E-2</c:v>
                </c:pt>
                <c:pt idx="22">
                  <c:v>-1.5736299996206071E-2</c:v>
                </c:pt>
                <c:pt idx="23">
                  <c:v>-1.5736299996206071E-2</c:v>
                </c:pt>
                <c:pt idx="24">
                  <c:v>4.3678000001818873E-3</c:v>
                </c:pt>
                <c:pt idx="26">
                  <c:v>3.1999999991967343E-3</c:v>
                </c:pt>
                <c:pt idx="27">
                  <c:v>-1.6393999976571649E-3</c:v>
                </c:pt>
                <c:pt idx="31">
                  <c:v>-1.7963999998755753E-2</c:v>
                </c:pt>
                <c:pt idx="32">
                  <c:v>-2.2210299997823313E-2</c:v>
                </c:pt>
                <c:pt idx="33">
                  <c:v>-4.1350799998326693E-2</c:v>
                </c:pt>
                <c:pt idx="34">
                  <c:v>-1.5031500006443821E-3</c:v>
                </c:pt>
                <c:pt idx="35">
                  <c:v>-1.3105999969411641E-3</c:v>
                </c:pt>
                <c:pt idx="36">
                  <c:v>-2.1066000001155771E-2</c:v>
                </c:pt>
                <c:pt idx="37">
                  <c:v>-4.3808700000226963E-2</c:v>
                </c:pt>
                <c:pt idx="38">
                  <c:v>0</c:v>
                </c:pt>
                <c:pt idx="39">
                  <c:v>-2.8593299997737631E-2</c:v>
                </c:pt>
                <c:pt idx="40">
                  <c:v>-2.9534900000726338E-2</c:v>
                </c:pt>
                <c:pt idx="50">
                  <c:v>-1.0875999942072667E-3</c:v>
                </c:pt>
                <c:pt idx="51">
                  <c:v>-6.6432499952497892E-3</c:v>
                </c:pt>
                <c:pt idx="54">
                  <c:v>-2.6148999968427233E-3</c:v>
                </c:pt>
                <c:pt idx="55">
                  <c:v>-2.2235299999010749E-2</c:v>
                </c:pt>
                <c:pt idx="56">
                  <c:v>-1.8184950000431854E-2</c:v>
                </c:pt>
                <c:pt idx="59">
                  <c:v>-3.4864199995354284E-2</c:v>
                </c:pt>
                <c:pt idx="60">
                  <c:v>3.3800002711359411E-5</c:v>
                </c:pt>
                <c:pt idx="61">
                  <c:v>-9.4494999939342961E-3</c:v>
                </c:pt>
                <c:pt idx="62">
                  <c:v>-2.1275999992212746E-2</c:v>
                </c:pt>
                <c:pt idx="63">
                  <c:v>-8.0677999940235168E-3</c:v>
                </c:pt>
                <c:pt idx="64">
                  <c:v>-1.4352199992572423E-2</c:v>
                </c:pt>
                <c:pt idx="65">
                  <c:v>8.507300000928808E-3</c:v>
                </c:pt>
                <c:pt idx="66">
                  <c:v>-1.3540100000682287E-2</c:v>
                </c:pt>
                <c:pt idx="67">
                  <c:v>1.1243000044487417E-3</c:v>
                </c:pt>
                <c:pt idx="68">
                  <c:v>-2.2244299994781613E-2</c:v>
                </c:pt>
                <c:pt idx="69">
                  <c:v>-2.2402999995392747E-2</c:v>
                </c:pt>
                <c:pt idx="70">
                  <c:v>-1.9081799997366033E-2</c:v>
                </c:pt>
                <c:pt idx="74">
                  <c:v>4.0582500005257316E-3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A3-48DF-8513-3CD59458153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5">
                  <c:v>0</c:v>
                </c:pt>
                <c:pt idx="28">
                  <c:v>-8.8099999993573874E-4</c:v>
                </c:pt>
                <c:pt idx="29">
                  <c:v>6.4930000371532515E-4</c:v>
                </c:pt>
                <c:pt idx="30">
                  <c:v>1.6170000089914538E-3</c:v>
                </c:pt>
                <c:pt idx="41">
                  <c:v>-1.1294750001979992E-2</c:v>
                </c:pt>
                <c:pt idx="42">
                  <c:v>-1.1322849997668527E-2</c:v>
                </c:pt>
                <c:pt idx="43">
                  <c:v>-2.4795999997877516E-3</c:v>
                </c:pt>
                <c:pt idx="44">
                  <c:v>-1.1193649996130262E-2</c:v>
                </c:pt>
                <c:pt idx="45">
                  <c:v>1.7496000000392087E-3</c:v>
                </c:pt>
                <c:pt idx="47">
                  <c:v>2.8810000003431924E-3</c:v>
                </c:pt>
                <c:pt idx="48">
                  <c:v>2.8810000003431924E-3</c:v>
                </c:pt>
                <c:pt idx="52">
                  <c:v>2.5480000476818532E-4</c:v>
                </c:pt>
                <c:pt idx="73">
                  <c:v>-2.1701000005123205E-3</c:v>
                </c:pt>
                <c:pt idx="77">
                  <c:v>-4.3232499956502579E-3</c:v>
                </c:pt>
                <c:pt idx="78">
                  <c:v>-1.1379999996279366E-2</c:v>
                </c:pt>
                <c:pt idx="79">
                  <c:v>-5.9770000007119961E-3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A3-48DF-8513-3CD59458153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6">
                  <c:v>2.8810000003431924E-3</c:v>
                </c:pt>
                <c:pt idx="49">
                  <c:v>2.5289999757660553E-4</c:v>
                </c:pt>
                <c:pt idx="53">
                  <c:v>-3.4409999352646992E-4</c:v>
                </c:pt>
                <c:pt idx="57">
                  <c:v>1.1690000246744603E-4</c:v>
                </c:pt>
                <c:pt idx="58">
                  <c:v>1.9774000029428862E-3</c:v>
                </c:pt>
                <c:pt idx="71">
                  <c:v>2.7190000037080608E-3</c:v>
                </c:pt>
                <c:pt idx="72">
                  <c:v>-2.0297999944887124E-3</c:v>
                </c:pt>
                <c:pt idx="75">
                  <c:v>9.4804000036674552E-3</c:v>
                </c:pt>
                <c:pt idx="76">
                  <c:v>1.5020400001958478E-2</c:v>
                </c:pt>
                <c:pt idx="80">
                  <c:v>-4.4624000001931563E-3</c:v>
                </c:pt>
                <c:pt idx="81">
                  <c:v>-4.4624000001931563E-3</c:v>
                </c:pt>
                <c:pt idx="82">
                  <c:v>-3.2854999881237745E-4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A3-48DF-8513-3CD59458153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0A3-48DF-8513-3CD59458153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0A3-48DF-8513-3CD59458153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25">
                    <c:v>0</c:v>
                  </c:pt>
                  <c:pt idx="46">
                    <c:v>0</c:v>
                  </c:pt>
                  <c:pt idx="48">
                    <c:v>0</c:v>
                  </c:pt>
                  <c:pt idx="62">
                    <c:v>2E-3</c:v>
                  </c:pt>
                  <c:pt idx="6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0A3-48DF-8513-3CD59458153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-1.5462248017062082E-2</c:v>
                </c:pt>
                <c:pt idx="1">
                  <c:v>-1.5076336761927123E-2</c:v>
                </c:pt>
                <c:pt idx="2">
                  <c:v>-1.4990850091485836E-2</c:v>
                </c:pt>
                <c:pt idx="3">
                  <c:v>-1.4879717419912161E-2</c:v>
                </c:pt>
                <c:pt idx="4">
                  <c:v>-1.4878496181762998E-2</c:v>
                </c:pt>
                <c:pt idx="5">
                  <c:v>-1.4856513895078097E-2</c:v>
                </c:pt>
                <c:pt idx="6">
                  <c:v>-1.4802779416515002E-2</c:v>
                </c:pt>
                <c:pt idx="7">
                  <c:v>-1.479300951132171E-2</c:v>
                </c:pt>
                <c:pt idx="8">
                  <c:v>-1.4785682082426744E-2</c:v>
                </c:pt>
                <c:pt idx="9">
                  <c:v>-1.4762478557592679E-2</c:v>
                </c:pt>
                <c:pt idx="10">
                  <c:v>-1.4753929890548551E-2</c:v>
                </c:pt>
                <c:pt idx="11">
                  <c:v>-1.475270865239939E-2</c:v>
                </c:pt>
                <c:pt idx="12">
                  <c:v>-1.4749044937951906E-2</c:v>
                </c:pt>
                <c:pt idx="13">
                  <c:v>-1.4745381223504422E-2</c:v>
                </c:pt>
                <c:pt idx="14">
                  <c:v>-1.4744159985355261E-2</c:v>
                </c:pt>
                <c:pt idx="15">
                  <c:v>-1.4735611318311132E-2</c:v>
                </c:pt>
                <c:pt idx="16">
                  <c:v>-1.4734390080161971E-2</c:v>
                </c:pt>
                <c:pt idx="17">
                  <c:v>-1.3884408328345733E-2</c:v>
                </c:pt>
                <c:pt idx="18">
                  <c:v>-1.0932675721822965E-2</c:v>
                </c:pt>
                <c:pt idx="19">
                  <c:v>-1.0919242102182192E-2</c:v>
                </c:pt>
                <c:pt idx="20">
                  <c:v>-1.0910693435138064E-2</c:v>
                </c:pt>
                <c:pt idx="21">
                  <c:v>-1.032694159983898E-2</c:v>
                </c:pt>
                <c:pt idx="22">
                  <c:v>-1.0285419502767498E-2</c:v>
                </c:pt>
                <c:pt idx="23">
                  <c:v>-1.0285419502767498E-2</c:v>
                </c:pt>
                <c:pt idx="24">
                  <c:v>-1.014253463931563E-2</c:v>
                </c:pt>
                <c:pt idx="25">
                  <c:v>-1.0003313490311246E-2</c:v>
                </c:pt>
                <c:pt idx="26">
                  <c:v>-1.0003313490311246E-2</c:v>
                </c:pt>
                <c:pt idx="27">
                  <c:v>-9.9764462510296987E-3</c:v>
                </c:pt>
                <c:pt idx="28">
                  <c:v>-9.9666763458364088E-3</c:v>
                </c:pt>
                <c:pt idx="29">
                  <c:v>-9.9532427261956342E-3</c:v>
                </c:pt>
                <c:pt idx="30">
                  <c:v>-9.6491544270544804E-3</c:v>
                </c:pt>
                <c:pt idx="31">
                  <c:v>-9.612517282579643E-3</c:v>
                </c:pt>
                <c:pt idx="32">
                  <c:v>-9.5282518502875155E-3</c:v>
                </c:pt>
                <c:pt idx="33">
                  <c:v>-9.5099332780500968E-3</c:v>
                </c:pt>
                <c:pt idx="34">
                  <c:v>-9.472685514500678E-3</c:v>
                </c:pt>
                <c:pt idx="35">
                  <c:v>-9.4195616550121642E-3</c:v>
                </c:pt>
                <c:pt idx="36">
                  <c:v>-9.2949953637977145E-3</c:v>
                </c:pt>
                <c:pt idx="37">
                  <c:v>-9.2937741256485535E-3</c:v>
                </c:pt>
                <c:pt idx="38">
                  <c:v>-9.1740927870307496E-3</c:v>
                </c:pt>
                <c:pt idx="39">
                  <c:v>-9.1740927870307496E-3</c:v>
                </c:pt>
                <c:pt idx="40">
                  <c:v>-9.1643228818374597E-3</c:v>
                </c:pt>
                <c:pt idx="41">
                  <c:v>-8.8522965347267585E-3</c:v>
                </c:pt>
                <c:pt idx="42">
                  <c:v>-8.8486328202792737E-3</c:v>
                </c:pt>
                <c:pt idx="43">
                  <c:v>-8.8455797249063703E-3</c:v>
                </c:pt>
                <c:pt idx="44">
                  <c:v>-8.8437478676826296E-3</c:v>
                </c:pt>
                <c:pt idx="45">
                  <c:v>-8.8406947723097262E-3</c:v>
                </c:pt>
                <c:pt idx="46">
                  <c:v>-8.8187124856248227E-3</c:v>
                </c:pt>
                <c:pt idx="47">
                  <c:v>-8.8187124856248227E-3</c:v>
                </c:pt>
                <c:pt idx="48">
                  <c:v>-8.8187124856248227E-3</c:v>
                </c:pt>
                <c:pt idx="49">
                  <c:v>-8.8150487711773397E-3</c:v>
                </c:pt>
                <c:pt idx="50">
                  <c:v>-8.796730198939921E-3</c:v>
                </c:pt>
                <c:pt idx="51">
                  <c:v>-8.7851284365228887E-3</c:v>
                </c:pt>
                <c:pt idx="52">
                  <c:v>-8.689261241813729E-3</c:v>
                </c:pt>
                <c:pt idx="53">
                  <c:v>-8.6807125747696001E-3</c:v>
                </c:pt>
                <c:pt idx="54">
                  <c:v>-8.6758276221729561E-3</c:v>
                </c:pt>
                <c:pt idx="55">
                  <c:v>-8.6123232384165693E-3</c:v>
                </c:pt>
                <c:pt idx="56">
                  <c:v>-8.3320490831840614E-3</c:v>
                </c:pt>
                <c:pt idx="57">
                  <c:v>-7.984606829747682E-3</c:v>
                </c:pt>
                <c:pt idx="58">
                  <c:v>-7.514430142320597E-3</c:v>
                </c:pt>
                <c:pt idx="59">
                  <c:v>-7.5046602371273072E-3</c:v>
                </c:pt>
                <c:pt idx="60">
                  <c:v>-7.1871383183453787E-3</c:v>
                </c:pt>
                <c:pt idx="61">
                  <c:v>-6.7242890598132616E-3</c:v>
                </c:pt>
                <c:pt idx="62">
                  <c:v>-6.4861476207268148E-3</c:v>
                </c:pt>
                <c:pt idx="63">
                  <c:v>-6.2003778938230798E-3</c:v>
                </c:pt>
                <c:pt idx="64">
                  <c:v>-5.7460773023350915E-3</c:v>
                </c:pt>
                <c:pt idx="65">
                  <c:v>-5.7277587300976728E-3</c:v>
                </c:pt>
                <c:pt idx="66">
                  <c:v>-5.6520419648496741E-3</c:v>
                </c:pt>
                <c:pt idx="67">
                  <c:v>-5.3735996668409069E-3</c:v>
                </c:pt>
                <c:pt idx="68">
                  <c:v>-5.3516173801560043E-3</c:v>
                </c:pt>
                <c:pt idx="69">
                  <c:v>-5.252697090073942E-3</c:v>
                </c:pt>
                <c:pt idx="70">
                  <c:v>-5.1989626115108468E-3</c:v>
                </c:pt>
                <c:pt idx="71">
                  <c:v>-5.0817237491913659E-3</c:v>
                </c:pt>
                <c:pt idx="72">
                  <c:v>-4.9058654557121439E-3</c:v>
                </c:pt>
                <c:pt idx="73">
                  <c:v>-4.55292763060454E-3</c:v>
                </c:pt>
                <c:pt idx="74">
                  <c:v>-4.4436268162546064E-3</c:v>
                </c:pt>
                <c:pt idx="75">
                  <c:v>-3.4721318685968236E-3</c:v>
                </c:pt>
                <c:pt idx="76">
                  <c:v>-3.4721318685968236E-3</c:v>
                </c:pt>
                <c:pt idx="77">
                  <c:v>-3.4116805802133412E-3</c:v>
                </c:pt>
                <c:pt idx="78">
                  <c:v>-3.4086274848404386E-3</c:v>
                </c:pt>
                <c:pt idx="79">
                  <c:v>-3.2742912884327E-3</c:v>
                </c:pt>
                <c:pt idx="80">
                  <c:v>-3.2718488121343771E-3</c:v>
                </c:pt>
                <c:pt idx="81">
                  <c:v>-3.2718488121343771E-3</c:v>
                </c:pt>
                <c:pt idx="82">
                  <c:v>-3.1198046625638002E-3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0A3-48DF-8513-3CD59458153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-4470</c:v>
                </c:pt>
                <c:pt idx="1">
                  <c:v>-4154</c:v>
                </c:pt>
                <c:pt idx="2">
                  <c:v>-4084</c:v>
                </c:pt>
                <c:pt idx="3">
                  <c:v>-3993</c:v>
                </c:pt>
                <c:pt idx="4">
                  <c:v>-3992</c:v>
                </c:pt>
                <c:pt idx="5">
                  <c:v>-3974</c:v>
                </c:pt>
                <c:pt idx="6">
                  <c:v>-3930</c:v>
                </c:pt>
                <c:pt idx="7">
                  <c:v>-3922</c:v>
                </c:pt>
                <c:pt idx="8">
                  <c:v>-3916</c:v>
                </c:pt>
                <c:pt idx="9">
                  <c:v>-3897</c:v>
                </c:pt>
                <c:pt idx="10">
                  <c:v>-3890</c:v>
                </c:pt>
                <c:pt idx="11">
                  <c:v>-3889</c:v>
                </c:pt>
                <c:pt idx="12">
                  <c:v>-3886</c:v>
                </c:pt>
                <c:pt idx="13">
                  <c:v>-3883</c:v>
                </c:pt>
                <c:pt idx="14">
                  <c:v>-3882</c:v>
                </c:pt>
                <c:pt idx="15">
                  <c:v>-3875</c:v>
                </c:pt>
                <c:pt idx="16">
                  <c:v>-3874</c:v>
                </c:pt>
                <c:pt idx="17">
                  <c:v>-3178</c:v>
                </c:pt>
                <c:pt idx="18">
                  <c:v>-761</c:v>
                </c:pt>
                <c:pt idx="19">
                  <c:v>-750</c:v>
                </c:pt>
                <c:pt idx="20">
                  <c:v>-743</c:v>
                </c:pt>
                <c:pt idx="21">
                  <c:v>-265</c:v>
                </c:pt>
                <c:pt idx="22">
                  <c:v>-231</c:v>
                </c:pt>
                <c:pt idx="23">
                  <c:v>-231</c:v>
                </c:pt>
                <c:pt idx="24">
                  <c:v>-114</c:v>
                </c:pt>
                <c:pt idx="25">
                  <c:v>0</c:v>
                </c:pt>
                <c:pt idx="26">
                  <c:v>0</c:v>
                </c:pt>
                <c:pt idx="27">
                  <c:v>22</c:v>
                </c:pt>
                <c:pt idx="28">
                  <c:v>30</c:v>
                </c:pt>
                <c:pt idx="29">
                  <c:v>41</c:v>
                </c:pt>
                <c:pt idx="30">
                  <c:v>290</c:v>
                </c:pt>
                <c:pt idx="31">
                  <c:v>320</c:v>
                </c:pt>
                <c:pt idx="32">
                  <c:v>389</c:v>
                </c:pt>
                <c:pt idx="33">
                  <c:v>404</c:v>
                </c:pt>
                <c:pt idx="34">
                  <c:v>434.5</c:v>
                </c:pt>
                <c:pt idx="35">
                  <c:v>478</c:v>
                </c:pt>
                <c:pt idx="36">
                  <c:v>580</c:v>
                </c:pt>
                <c:pt idx="37">
                  <c:v>581</c:v>
                </c:pt>
                <c:pt idx="38">
                  <c:v>679</c:v>
                </c:pt>
                <c:pt idx="39">
                  <c:v>679</c:v>
                </c:pt>
                <c:pt idx="40">
                  <c:v>687</c:v>
                </c:pt>
                <c:pt idx="41">
                  <c:v>942.5</c:v>
                </c:pt>
                <c:pt idx="42">
                  <c:v>945.5</c:v>
                </c:pt>
                <c:pt idx="43">
                  <c:v>948</c:v>
                </c:pt>
                <c:pt idx="44">
                  <c:v>949.5</c:v>
                </c:pt>
                <c:pt idx="45">
                  <c:v>952</c:v>
                </c:pt>
                <c:pt idx="46">
                  <c:v>970</c:v>
                </c:pt>
                <c:pt idx="47">
                  <c:v>970</c:v>
                </c:pt>
                <c:pt idx="48">
                  <c:v>970</c:v>
                </c:pt>
                <c:pt idx="49">
                  <c:v>973</c:v>
                </c:pt>
                <c:pt idx="50">
                  <c:v>988</c:v>
                </c:pt>
                <c:pt idx="51">
                  <c:v>997.5</c:v>
                </c:pt>
                <c:pt idx="52">
                  <c:v>1076</c:v>
                </c:pt>
                <c:pt idx="53">
                  <c:v>1083</c:v>
                </c:pt>
                <c:pt idx="54">
                  <c:v>1087</c:v>
                </c:pt>
                <c:pt idx="55">
                  <c:v>1139</c:v>
                </c:pt>
                <c:pt idx="56">
                  <c:v>1368.5</c:v>
                </c:pt>
                <c:pt idx="57">
                  <c:v>1653</c:v>
                </c:pt>
                <c:pt idx="58">
                  <c:v>2038</c:v>
                </c:pt>
                <c:pt idx="59">
                  <c:v>2046</c:v>
                </c:pt>
                <c:pt idx="60">
                  <c:v>2306</c:v>
                </c:pt>
                <c:pt idx="61">
                  <c:v>2685</c:v>
                </c:pt>
                <c:pt idx="62">
                  <c:v>2880</c:v>
                </c:pt>
                <c:pt idx="63">
                  <c:v>3114</c:v>
                </c:pt>
                <c:pt idx="64">
                  <c:v>3486</c:v>
                </c:pt>
                <c:pt idx="65">
                  <c:v>3501</c:v>
                </c:pt>
                <c:pt idx="66">
                  <c:v>3563</c:v>
                </c:pt>
                <c:pt idx="67">
                  <c:v>3791</c:v>
                </c:pt>
                <c:pt idx="68">
                  <c:v>3809</c:v>
                </c:pt>
                <c:pt idx="69">
                  <c:v>3890</c:v>
                </c:pt>
                <c:pt idx="70">
                  <c:v>3934</c:v>
                </c:pt>
                <c:pt idx="71">
                  <c:v>4030</c:v>
                </c:pt>
                <c:pt idx="72">
                  <c:v>4174</c:v>
                </c:pt>
                <c:pt idx="73">
                  <c:v>4463</c:v>
                </c:pt>
                <c:pt idx="74">
                  <c:v>4552.5</c:v>
                </c:pt>
                <c:pt idx="75">
                  <c:v>5348</c:v>
                </c:pt>
                <c:pt idx="76">
                  <c:v>5348</c:v>
                </c:pt>
                <c:pt idx="77">
                  <c:v>5397.5</c:v>
                </c:pt>
                <c:pt idx="78">
                  <c:v>5400</c:v>
                </c:pt>
                <c:pt idx="79">
                  <c:v>5510</c:v>
                </c:pt>
                <c:pt idx="80">
                  <c:v>5512</c:v>
                </c:pt>
                <c:pt idx="81">
                  <c:v>5512</c:v>
                </c:pt>
                <c:pt idx="82">
                  <c:v>5636.5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8">
                  <c:v>-8.8593300002685282E-2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0A3-48DF-8513-3CD594581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0244152"/>
        <c:axId val="1"/>
      </c:scatterChart>
      <c:valAx>
        <c:axId val="780244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807106598984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685279187817257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0244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111675126903553"/>
          <c:y val="0.92024539877300615"/>
          <c:w val="0.6104060913705583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619125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4EC335-075E-B5B1-F243-F3F06C2CA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99" TargetMode="External"/><Relationship Id="rId13" Type="http://schemas.openxmlformats.org/officeDocument/2006/relationships/hyperlink" Target="http://www.konkoly.hu/cgi-bin/IBVS?2189" TargetMode="External"/><Relationship Id="rId18" Type="http://schemas.openxmlformats.org/officeDocument/2006/relationships/hyperlink" Target="http://www.bav-astro.de/sfs/BAVM_link.php?BAVMnr=157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1163" TargetMode="External"/><Relationship Id="rId21" Type="http://schemas.openxmlformats.org/officeDocument/2006/relationships/hyperlink" Target="http://www.bav-astro.de/sfs/BAVM_link.php?BAVMnr=183" TargetMode="External"/><Relationship Id="rId7" Type="http://schemas.openxmlformats.org/officeDocument/2006/relationships/hyperlink" Target="http://www.konkoly.hu/cgi-bin/IBVS?1899" TargetMode="External"/><Relationship Id="rId12" Type="http://schemas.openxmlformats.org/officeDocument/2006/relationships/hyperlink" Target="http://www.konkoly.hu/cgi-bin/IBVS?2189" TargetMode="External"/><Relationship Id="rId17" Type="http://schemas.openxmlformats.org/officeDocument/2006/relationships/hyperlink" Target="http://www.bav-astro.de/sfs/BAVM_link.php?BAVMnr=154" TargetMode="External"/><Relationship Id="rId25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konkoly.hu/cgi-bin/IBVS?937" TargetMode="External"/><Relationship Id="rId16" Type="http://schemas.openxmlformats.org/officeDocument/2006/relationships/hyperlink" Target="http://www.bav-astro.de/sfs/BAVM_link.php?BAVMnr=131" TargetMode="External"/><Relationship Id="rId20" Type="http://schemas.openxmlformats.org/officeDocument/2006/relationships/hyperlink" Target="http://www.konkoly.hu/cgi-bin/IBVS?5694" TargetMode="External"/><Relationship Id="rId1" Type="http://schemas.openxmlformats.org/officeDocument/2006/relationships/hyperlink" Target="http://www.konkoly.hu/cgi-bin/IBVS?937" TargetMode="External"/><Relationship Id="rId6" Type="http://schemas.openxmlformats.org/officeDocument/2006/relationships/hyperlink" Target="http://www.konkoly.hu/cgi-bin/IBVS?1899" TargetMode="External"/><Relationship Id="rId11" Type="http://schemas.openxmlformats.org/officeDocument/2006/relationships/hyperlink" Target="http://www.konkoly.hu/cgi-bin/IBVS?1899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31" TargetMode="External"/><Relationship Id="rId15" Type="http://schemas.openxmlformats.org/officeDocument/2006/relationships/hyperlink" Target="http://www.bav-astro.de/sfs/BAVM_link.php?BAVMnr=131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www.konkoly.hu/cgi-bin/IBVS?1899" TargetMode="External"/><Relationship Id="rId19" Type="http://schemas.openxmlformats.org/officeDocument/2006/relationships/hyperlink" Target="http://vsolj.cetus-net.org/no42.pdf" TargetMode="External"/><Relationship Id="rId4" Type="http://schemas.openxmlformats.org/officeDocument/2006/relationships/hyperlink" Target="http://www.konkoly.hu/cgi-bin/IBVS?1289" TargetMode="External"/><Relationship Id="rId9" Type="http://schemas.openxmlformats.org/officeDocument/2006/relationships/hyperlink" Target="http://www.konkoly.hu/cgi-bin/IBVS?1899" TargetMode="External"/><Relationship Id="rId14" Type="http://schemas.openxmlformats.org/officeDocument/2006/relationships/hyperlink" Target="http://www.bav-astro.de/sfs/BAVM_link.php?BAVMnr=38" TargetMode="External"/><Relationship Id="rId22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06"/>
  <sheetViews>
    <sheetView tabSelected="1" workbookViewId="0">
      <pane xSplit="14" ySplit="22" topLeftCell="O86" activePane="bottomRight" state="frozen"/>
      <selection pane="topRight" activeCell="O1" sqref="O1"/>
      <selection pane="bottomLeft" activeCell="A23" sqref="A23"/>
      <selection pane="bottomRight" activeCell="E9" sqref="E9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s="40" customFormat="1" ht="12.95" customHeight="1" x14ac:dyDescent="0.2">
      <c r="A2" s="40" t="s">
        <v>25</v>
      </c>
      <c r="B2" s="41" t="s">
        <v>51</v>
      </c>
    </row>
    <row r="3" spans="1:6" s="40" customFormat="1" ht="12.95" customHeight="1" thickBot="1" x14ac:dyDescent="0.25"/>
    <row r="4" spans="1:6" s="40" customFormat="1" ht="12.95" customHeight="1" thickTop="1" thickBot="1" x14ac:dyDescent="0.25">
      <c r="A4" s="42" t="s">
        <v>1</v>
      </c>
      <c r="C4" s="43">
        <v>41920.454299999998</v>
      </c>
      <c r="D4" s="44">
        <v>2.7277426999999999</v>
      </c>
    </row>
    <row r="5" spans="1:6" s="40" customFormat="1" ht="12.95" customHeight="1" thickTop="1" x14ac:dyDescent="0.2">
      <c r="A5" s="45" t="s">
        <v>56</v>
      </c>
      <c r="C5" s="46">
        <v>-9.5</v>
      </c>
      <c r="D5" s="40" t="s">
        <v>57</v>
      </c>
    </row>
    <row r="6" spans="1:6" s="40" customFormat="1" ht="12.95" customHeight="1" x14ac:dyDescent="0.2">
      <c r="A6" s="42" t="s">
        <v>2</v>
      </c>
    </row>
    <row r="7" spans="1:6" s="40" customFormat="1" ht="12.95" customHeight="1" x14ac:dyDescent="0.2">
      <c r="A7" s="40" t="s">
        <v>3</v>
      </c>
      <c r="C7" s="40">
        <f>+C4</f>
        <v>41920.454299999998</v>
      </c>
    </row>
    <row r="8" spans="1:6" s="40" customFormat="1" ht="12.95" customHeight="1" x14ac:dyDescent="0.2">
      <c r="A8" s="40" t="s">
        <v>4</v>
      </c>
      <c r="C8" s="40">
        <f>+D4</f>
        <v>2.7277426999999999</v>
      </c>
    </row>
    <row r="9" spans="1:6" s="40" customFormat="1" ht="12.95" customHeight="1" x14ac:dyDescent="0.2">
      <c r="A9" s="47" t="s">
        <v>64</v>
      </c>
      <c r="B9" s="48">
        <v>59</v>
      </c>
      <c r="C9" s="49" t="str">
        <f>"F"&amp;B9</f>
        <v>F59</v>
      </c>
      <c r="D9" s="50" t="str">
        <f>"G"&amp;B9</f>
        <v>G59</v>
      </c>
    </row>
    <row r="10" spans="1:6" s="40" customFormat="1" ht="12.95" customHeight="1" thickBot="1" x14ac:dyDescent="0.25">
      <c r="C10" s="51" t="s">
        <v>21</v>
      </c>
      <c r="D10" s="51" t="s">
        <v>22</v>
      </c>
    </row>
    <row r="11" spans="1:6" s="40" customFormat="1" ht="12.95" customHeight="1" x14ac:dyDescent="0.2">
      <c r="A11" s="40" t="s">
        <v>17</v>
      </c>
      <c r="C11" s="50">
        <f ca="1">INTERCEPT(INDIRECT($D$9):G992,INDIRECT($C$9):F992)</f>
        <v>-1.0003313490311246E-2</v>
      </c>
      <c r="D11" s="52"/>
    </row>
    <row r="12" spans="1:6" s="40" customFormat="1" ht="12.95" customHeight="1" x14ac:dyDescent="0.2">
      <c r="A12" s="40" t="s">
        <v>18</v>
      </c>
      <c r="C12" s="50">
        <f ca="1">SLOPE(INDIRECT($D$9):G992,INDIRECT($C$9):F992)</f>
        <v>1.2212381491612607E-6</v>
      </c>
      <c r="D12" s="52"/>
    </row>
    <row r="13" spans="1:6" s="40" customFormat="1" ht="12.95" customHeight="1" x14ac:dyDescent="0.2">
      <c r="A13" s="40" t="s">
        <v>20</v>
      </c>
      <c r="C13" s="52" t="s">
        <v>15</v>
      </c>
    </row>
    <row r="14" spans="1:6" s="40" customFormat="1" ht="12.95" customHeight="1" x14ac:dyDescent="0.2"/>
    <row r="15" spans="1:6" s="40" customFormat="1" ht="12.95" customHeight="1" x14ac:dyDescent="0.2">
      <c r="A15" s="53" t="s">
        <v>19</v>
      </c>
      <c r="C15" s="54">
        <f ca="1">(C7+C11)+(C8+C12)*INT(MAX(F21:F3533))</f>
        <v>57294.009036784715</v>
      </c>
      <c r="E15" s="55" t="s">
        <v>62</v>
      </c>
      <c r="F15" s="46">
        <v>1</v>
      </c>
    </row>
    <row r="16" spans="1:6" s="40" customFormat="1" ht="12.95" customHeight="1" x14ac:dyDescent="0.2">
      <c r="A16" s="42" t="s">
        <v>5</v>
      </c>
      <c r="C16" s="56">
        <f ca="1">+C8+C12</f>
        <v>2.7277439212381491</v>
      </c>
      <c r="E16" s="55" t="s">
        <v>58</v>
      </c>
      <c r="F16" s="57">
        <f ca="1">NOW()+15018.5+$C$5/24</f>
        <v>60372.701366319445</v>
      </c>
    </row>
    <row r="17" spans="1:21" s="40" customFormat="1" ht="12.95" customHeight="1" thickBot="1" x14ac:dyDescent="0.25">
      <c r="A17" s="55" t="s">
        <v>52</v>
      </c>
      <c r="C17" s="40">
        <f>COUNT(C21:C2191)</f>
        <v>83</v>
      </c>
      <c r="E17" s="55" t="s">
        <v>63</v>
      </c>
      <c r="F17" s="57">
        <f ca="1">ROUND(2*(F16-$C$7)/$C$8,0)/2+F15</f>
        <v>6765.5</v>
      </c>
    </row>
    <row r="18" spans="1:21" s="40" customFormat="1" ht="12.95" customHeight="1" thickTop="1" thickBot="1" x14ac:dyDescent="0.25">
      <c r="A18" s="42" t="s">
        <v>6</v>
      </c>
      <c r="C18" s="43">
        <f ca="1">+C15</f>
        <v>57294.009036784715</v>
      </c>
      <c r="D18" s="44">
        <f ca="1">+C16</f>
        <v>2.7277439212381491</v>
      </c>
      <c r="E18" s="55" t="s">
        <v>59</v>
      </c>
      <c r="F18" s="50">
        <f ca="1">ROUND(2*(F16-$C$15)/$C$16,0)/2+F15</f>
        <v>1129.5</v>
      </c>
    </row>
    <row r="19" spans="1:21" s="40" customFormat="1" ht="12.95" customHeight="1" thickTop="1" x14ac:dyDescent="0.2">
      <c r="E19" s="55" t="s">
        <v>60</v>
      </c>
      <c r="F19" s="58">
        <f ca="1">+$C$15+$C$16*F18-15018.5-$C$5/24</f>
        <v>45356.89162915654</v>
      </c>
    </row>
    <row r="20" spans="1:21" s="40" customFormat="1" ht="12.95" customHeight="1" thickBot="1" x14ac:dyDescent="0.25">
      <c r="A20" s="51" t="s">
        <v>7</v>
      </c>
      <c r="B20" s="51" t="s">
        <v>8</v>
      </c>
      <c r="C20" s="51" t="s">
        <v>9</v>
      </c>
      <c r="D20" s="51" t="s">
        <v>14</v>
      </c>
      <c r="E20" s="51" t="s">
        <v>10</v>
      </c>
      <c r="F20" s="51" t="s">
        <v>11</v>
      </c>
      <c r="G20" s="51" t="s">
        <v>12</v>
      </c>
      <c r="H20" s="59" t="s">
        <v>45</v>
      </c>
      <c r="I20" s="59" t="s">
        <v>81</v>
      </c>
      <c r="J20" s="59" t="s">
        <v>66</v>
      </c>
      <c r="K20" s="59" t="s">
        <v>75</v>
      </c>
      <c r="L20" s="59" t="s">
        <v>26</v>
      </c>
      <c r="M20" s="59" t="s">
        <v>27</v>
      </c>
      <c r="N20" s="59" t="s">
        <v>28</v>
      </c>
      <c r="O20" s="59" t="s">
        <v>24</v>
      </c>
      <c r="P20" s="60" t="s">
        <v>23</v>
      </c>
      <c r="Q20" s="51" t="s">
        <v>16</v>
      </c>
      <c r="U20" s="61" t="s">
        <v>361</v>
      </c>
    </row>
    <row r="21" spans="1:21" s="40" customFormat="1" ht="12.95" customHeight="1" x14ac:dyDescent="0.2">
      <c r="A21" s="62" t="s">
        <v>89</v>
      </c>
      <c r="B21" s="63" t="s">
        <v>54</v>
      </c>
      <c r="C21" s="64">
        <v>29727.439999999999</v>
      </c>
      <c r="D21" s="10"/>
      <c r="E21" s="13">
        <f t="shared" ref="E21:E52" si="0">+(C21-C$7)/C$8</f>
        <v>-4470.0016244200742</v>
      </c>
      <c r="F21" s="40">
        <f t="shared" ref="F21:F52" si="1">ROUND(2*E21,0)/2</f>
        <v>-4470</v>
      </c>
      <c r="G21" s="40">
        <f t="shared" ref="G21:G58" si="2">+C21-(C$7+F21*C$8)</f>
        <v>-4.4309999975666869E-3</v>
      </c>
      <c r="H21" s="40">
        <f t="shared" ref="H21:H41" si="3">+G21</f>
        <v>-4.4309999975666869E-3</v>
      </c>
      <c r="O21" s="40">
        <f t="shared" ref="O21:O52" ca="1" si="4">+C$11+C$12*$F21</f>
        <v>-1.5462248017062082E-2</v>
      </c>
      <c r="Q21" s="65">
        <f t="shared" ref="Q21:Q52" si="5">+C21-15018.5</f>
        <v>14708.939999999999</v>
      </c>
    </row>
    <row r="22" spans="1:21" s="40" customFormat="1" ht="12.95" customHeight="1" x14ac:dyDescent="0.2">
      <c r="A22" s="62" t="s">
        <v>89</v>
      </c>
      <c r="B22" s="63" t="s">
        <v>54</v>
      </c>
      <c r="C22" s="64">
        <v>30589.4</v>
      </c>
      <c r="D22" s="66"/>
      <c r="E22" s="13">
        <f t="shared" si="0"/>
        <v>-4154.0040781705684</v>
      </c>
      <c r="F22" s="40">
        <f t="shared" si="1"/>
        <v>-4154</v>
      </c>
      <c r="G22" s="40">
        <f t="shared" si="2"/>
        <v>-1.1124199998448603E-2</v>
      </c>
      <c r="H22" s="40">
        <f t="shared" si="3"/>
        <v>-1.1124199998448603E-2</v>
      </c>
      <c r="O22" s="40">
        <f t="shared" ca="1" si="4"/>
        <v>-1.5076336761927123E-2</v>
      </c>
      <c r="Q22" s="65">
        <f t="shared" si="5"/>
        <v>15570.900000000001</v>
      </c>
    </row>
    <row r="23" spans="1:21" s="40" customFormat="1" ht="12.95" customHeight="1" x14ac:dyDescent="0.2">
      <c r="A23" s="62" t="s">
        <v>89</v>
      </c>
      <c r="B23" s="63" t="s">
        <v>54</v>
      </c>
      <c r="C23" s="64">
        <v>30780.400000000001</v>
      </c>
      <c r="D23" s="66"/>
      <c r="E23" s="13">
        <f t="shared" si="0"/>
        <v>-4083.9828111353745</v>
      </c>
      <c r="F23" s="40">
        <f t="shared" si="1"/>
        <v>-4084</v>
      </c>
      <c r="G23" s="40">
        <f t="shared" si="2"/>
        <v>4.688680000253953E-2</v>
      </c>
      <c r="H23" s="40">
        <f t="shared" si="3"/>
        <v>4.688680000253953E-2</v>
      </c>
      <c r="O23" s="40">
        <f t="shared" ca="1" si="4"/>
        <v>-1.4990850091485836E-2</v>
      </c>
      <c r="Q23" s="65">
        <f t="shared" si="5"/>
        <v>15761.900000000001</v>
      </c>
    </row>
    <row r="24" spans="1:21" s="40" customFormat="1" ht="12.95" customHeight="1" x14ac:dyDescent="0.2">
      <c r="A24" s="62" t="s">
        <v>89</v>
      </c>
      <c r="B24" s="63" t="s">
        <v>54</v>
      </c>
      <c r="C24" s="64">
        <v>31028.57</v>
      </c>
      <c r="D24" s="66"/>
      <c r="E24" s="13">
        <f t="shared" si="0"/>
        <v>-3993.0028224436264</v>
      </c>
      <c r="F24" s="40">
        <f t="shared" si="1"/>
        <v>-3993</v>
      </c>
      <c r="G24" s="40">
        <f t="shared" si="2"/>
        <v>-7.6989000008325092E-3</v>
      </c>
      <c r="H24" s="40">
        <f t="shared" si="3"/>
        <v>-7.6989000008325092E-3</v>
      </c>
      <c r="O24" s="40">
        <f t="shared" ca="1" si="4"/>
        <v>-1.4879717419912161E-2</v>
      </c>
      <c r="Q24" s="65">
        <f t="shared" si="5"/>
        <v>16010.07</v>
      </c>
    </row>
    <row r="25" spans="1:21" s="40" customFormat="1" ht="12.95" customHeight="1" x14ac:dyDescent="0.2">
      <c r="A25" s="62" t="s">
        <v>89</v>
      </c>
      <c r="B25" s="63" t="s">
        <v>54</v>
      </c>
      <c r="C25" s="64">
        <v>31031.29</v>
      </c>
      <c r="D25" s="66"/>
      <c r="E25" s="13">
        <f t="shared" si="0"/>
        <v>-3992.0056609444864</v>
      </c>
      <c r="F25" s="40">
        <f t="shared" si="1"/>
        <v>-3992</v>
      </c>
      <c r="G25" s="40">
        <f t="shared" si="2"/>
        <v>-1.5441599996847799E-2</v>
      </c>
      <c r="H25" s="40">
        <f t="shared" si="3"/>
        <v>-1.5441599996847799E-2</v>
      </c>
      <c r="O25" s="40">
        <f t="shared" ca="1" si="4"/>
        <v>-1.4878496181762998E-2</v>
      </c>
      <c r="Q25" s="65">
        <f t="shared" si="5"/>
        <v>16012.79</v>
      </c>
    </row>
    <row r="26" spans="1:21" s="40" customFormat="1" ht="12.95" customHeight="1" x14ac:dyDescent="0.2">
      <c r="A26" s="62" t="s">
        <v>89</v>
      </c>
      <c r="B26" s="63" t="s">
        <v>54</v>
      </c>
      <c r="C26" s="64">
        <v>31080.400000000001</v>
      </c>
      <c r="D26" s="66"/>
      <c r="E26" s="13">
        <f t="shared" si="0"/>
        <v>-3974.0017634361175</v>
      </c>
      <c r="F26" s="40">
        <f t="shared" si="1"/>
        <v>-3974</v>
      </c>
      <c r="G26" s="40">
        <f t="shared" si="2"/>
        <v>-4.8101999964274E-3</v>
      </c>
      <c r="H26" s="40">
        <f t="shared" si="3"/>
        <v>-4.8101999964274E-3</v>
      </c>
      <c r="O26" s="40">
        <f t="shared" ca="1" si="4"/>
        <v>-1.4856513895078097E-2</v>
      </c>
      <c r="Q26" s="65">
        <f t="shared" si="5"/>
        <v>16061.900000000001</v>
      </c>
    </row>
    <row r="27" spans="1:21" s="40" customFormat="1" ht="12.95" customHeight="1" x14ac:dyDescent="0.2">
      <c r="A27" s="62" t="s">
        <v>89</v>
      </c>
      <c r="B27" s="63" t="s">
        <v>54</v>
      </c>
      <c r="C27" s="64">
        <v>31200.46</v>
      </c>
      <c r="D27" s="66"/>
      <c r="E27" s="13">
        <f t="shared" si="0"/>
        <v>-3929.9873481468758</v>
      </c>
      <c r="F27" s="40">
        <f t="shared" si="1"/>
        <v>-3930</v>
      </c>
      <c r="G27" s="40">
        <f t="shared" si="2"/>
        <v>3.4511000001657521E-2</v>
      </c>
      <c r="H27" s="40">
        <f t="shared" si="3"/>
        <v>3.4511000001657521E-2</v>
      </c>
      <c r="O27" s="40">
        <f t="shared" ca="1" si="4"/>
        <v>-1.4802779416515002E-2</v>
      </c>
      <c r="Q27" s="65">
        <f t="shared" si="5"/>
        <v>16181.96</v>
      </c>
    </row>
    <row r="28" spans="1:21" s="40" customFormat="1" ht="12.95" customHeight="1" x14ac:dyDescent="0.2">
      <c r="A28" s="62" t="s">
        <v>89</v>
      </c>
      <c r="B28" s="63" t="s">
        <v>54</v>
      </c>
      <c r="C28" s="64">
        <v>31222.26</v>
      </c>
      <c r="D28" s="66"/>
      <c r="E28" s="13">
        <f t="shared" si="0"/>
        <v>-3921.9953920140633</v>
      </c>
      <c r="F28" s="40">
        <f t="shared" si="1"/>
        <v>-3922</v>
      </c>
      <c r="G28" s="40">
        <f t="shared" si="2"/>
        <v>1.256939999802853E-2</v>
      </c>
      <c r="H28" s="40">
        <f t="shared" si="3"/>
        <v>1.256939999802853E-2</v>
      </c>
      <c r="O28" s="40">
        <f t="shared" ca="1" si="4"/>
        <v>-1.479300951132171E-2</v>
      </c>
      <c r="Q28" s="65">
        <f t="shared" si="5"/>
        <v>16203.759999999998</v>
      </c>
    </row>
    <row r="29" spans="1:21" s="40" customFormat="1" ht="12.95" customHeight="1" x14ac:dyDescent="0.2">
      <c r="A29" s="62" t="s">
        <v>89</v>
      </c>
      <c r="B29" s="63" t="s">
        <v>54</v>
      </c>
      <c r="C29" s="64">
        <v>31238.6</v>
      </c>
      <c r="D29" s="66"/>
      <c r="E29" s="13">
        <f t="shared" si="0"/>
        <v>-3916.0050909493771</v>
      </c>
      <c r="F29" s="40">
        <f t="shared" si="1"/>
        <v>-3916</v>
      </c>
      <c r="G29" s="40">
        <f t="shared" si="2"/>
        <v>-1.3886799999454524E-2</v>
      </c>
      <c r="H29" s="40">
        <f t="shared" si="3"/>
        <v>-1.3886799999454524E-2</v>
      </c>
      <c r="O29" s="40">
        <f t="shared" ca="1" si="4"/>
        <v>-1.4785682082426744E-2</v>
      </c>
      <c r="Q29" s="65">
        <f t="shared" si="5"/>
        <v>16220.099999999999</v>
      </c>
    </row>
    <row r="30" spans="1:21" s="40" customFormat="1" ht="12.95" customHeight="1" x14ac:dyDescent="0.2">
      <c r="A30" s="62" t="s">
        <v>89</v>
      </c>
      <c r="B30" s="63" t="s">
        <v>54</v>
      </c>
      <c r="C30" s="64">
        <v>31290.44</v>
      </c>
      <c r="D30" s="66"/>
      <c r="E30" s="13">
        <f t="shared" si="0"/>
        <v>-3897.0003659069457</v>
      </c>
      <c r="F30" s="40">
        <f t="shared" si="1"/>
        <v>-3897</v>
      </c>
      <c r="G30" s="40">
        <f t="shared" si="2"/>
        <v>-9.9810000028810464E-4</v>
      </c>
      <c r="H30" s="40">
        <f t="shared" si="3"/>
        <v>-9.9810000028810464E-4</v>
      </c>
      <c r="O30" s="40">
        <f t="shared" ca="1" si="4"/>
        <v>-1.4762478557592679E-2</v>
      </c>
      <c r="Q30" s="65">
        <f t="shared" si="5"/>
        <v>16271.939999999999</v>
      </c>
    </row>
    <row r="31" spans="1:21" s="40" customFormat="1" ht="12.95" customHeight="1" x14ac:dyDescent="0.2">
      <c r="A31" s="62" t="s">
        <v>89</v>
      </c>
      <c r="B31" s="63" t="s">
        <v>54</v>
      </c>
      <c r="C31" s="64">
        <v>31309.56</v>
      </c>
      <c r="D31" s="66"/>
      <c r="E31" s="13">
        <f t="shared" si="0"/>
        <v>-3889.9909071335787</v>
      </c>
      <c r="F31" s="40">
        <f t="shared" si="1"/>
        <v>-3890</v>
      </c>
      <c r="G31" s="40">
        <f t="shared" si="2"/>
        <v>2.4803000003885245E-2</v>
      </c>
      <c r="H31" s="40">
        <f t="shared" si="3"/>
        <v>2.4803000003885245E-2</v>
      </c>
      <c r="O31" s="40">
        <f t="shared" ca="1" si="4"/>
        <v>-1.4753929890548551E-2</v>
      </c>
      <c r="Q31" s="65">
        <f t="shared" si="5"/>
        <v>16291.060000000001</v>
      </c>
    </row>
    <row r="32" spans="1:21" s="40" customFormat="1" ht="12.95" customHeight="1" x14ac:dyDescent="0.2">
      <c r="A32" s="62" t="s">
        <v>89</v>
      </c>
      <c r="B32" s="63" t="s">
        <v>54</v>
      </c>
      <c r="C32" s="64">
        <v>31312.28</v>
      </c>
      <c r="D32" s="66"/>
      <c r="E32" s="13">
        <f t="shared" si="0"/>
        <v>-3888.9937456344396</v>
      </c>
      <c r="F32" s="40">
        <f t="shared" si="1"/>
        <v>-3889</v>
      </c>
      <c r="G32" s="40">
        <f t="shared" si="2"/>
        <v>1.7060300000593998E-2</v>
      </c>
      <c r="H32" s="40">
        <f t="shared" si="3"/>
        <v>1.7060300000593998E-2</v>
      </c>
      <c r="O32" s="40">
        <f t="shared" ca="1" si="4"/>
        <v>-1.475270865239939E-2</v>
      </c>
      <c r="Q32" s="65">
        <f t="shared" si="5"/>
        <v>16293.779999999999</v>
      </c>
    </row>
    <row r="33" spans="1:17" x14ac:dyDescent="0.2">
      <c r="A33" s="31" t="s">
        <v>89</v>
      </c>
      <c r="B33" s="33" t="s">
        <v>54</v>
      </c>
      <c r="C33" s="32">
        <v>31320.47</v>
      </c>
      <c r="D33" s="5"/>
      <c r="E33" s="7">
        <f t="shared" si="0"/>
        <v>-3885.9912630322488</v>
      </c>
      <c r="F33">
        <f t="shared" si="1"/>
        <v>-3886</v>
      </c>
      <c r="G33">
        <f t="shared" si="2"/>
        <v>2.3832200000470039E-2</v>
      </c>
      <c r="H33">
        <f t="shared" si="3"/>
        <v>2.3832200000470039E-2</v>
      </c>
      <c r="O33">
        <f t="shared" ca="1" si="4"/>
        <v>-1.4749044937951906E-2</v>
      </c>
      <c r="Q33" s="2">
        <f t="shared" si="5"/>
        <v>16301.970000000001</v>
      </c>
    </row>
    <row r="34" spans="1:17" x14ac:dyDescent="0.2">
      <c r="A34" s="31" t="s">
        <v>89</v>
      </c>
      <c r="B34" s="33" t="s">
        <v>54</v>
      </c>
      <c r="C34" s="32">
        <v>31328.67</v>
      </c>
      <c r="D34" s="5"/>
      <c r="E34" s="7">
        <f t="shared" si="0"/>
        <v>-3882.9851143951369</v>
      </c>
      <c r="F34">
        <f t="shared" si="1"/>
        <v>-3883</v>
      </c>
      <c r="G34">
        <f t="shared" si="2"/>
        <v>4.0604100002383348E-2</v>
      </c>
      <c r="H34">
        <f t="shared" si="3"/>
        <v>4.0604100002383348E-2</v>
      </c>
      <c r="O34">
        <f t="shared" ca="1" si="4"/>
        <v>-1.4745381223504422E-2</v>
      </c>
      <c r="Q34" s="2">
        <f t="shared" si="5"/>
        <v>16310.169999999998</v>
      </c>
    </row>
    <row r="35" spans="1:17" x14ac:dyDescent="0.2">
      <c r="A35" s="31" t="s">
        <v>89</v>
      </c>
      <c r="B35" s="33" t="s">
        <v>54</v>
      </c>
      <c r="C35" s="32">
        <v>31331.38</v>
      </c>
      <c r="D35" s="5"/>
      <c r="E35" s="7">
        <f t="shared" si="0"/>
        <v>-3881.9916189309192</v>
      </c>
      <c r="F35">
        <f t="shared" si="1"/>
        <v>-3882</v>
      </c>
      <c r="G35">
        <f t="shared" si="2"/>
        <v>2.286140000433079E-2</v>
      </c>
      <c r="H35">
        <f t="shared" si="3"/>
        <v>2.286140000433079E-2</v>
      </c>
      <c r="O35">
        <f t="shared" ca="1" si="4"/>
        <v>-1.4744159985355261E-2</v>
      </c>
      <c r="Q35" s="2">
        <f t="shared" si="5"/>
        <v>16312.880000000001</v>
      </c>
    </row>
    <row r="36" spans="1:17" x14ac:dyDescent="0.2">
      <c r="A36" s="31" t="s">
        <v>89</v>
      </c>
      <c r="B36" s="33" t="s">
        <v>54</v>
      </c>
      <c r="C36" s="32">
        <v>31350.5</v>
      </c>
      <c r="D36" s="5"/>
      <c r="E36" s="7">
        <f t="shared" si="0"/>
        <v>-3874.9821601575536</v>
      </c>
      <c r="F36">
        <f t="shared" si="1"/>
        <v>-3875</v>
      </c>
      <c r="G36">
        <f t="shared" si="2"/>
        <v>4.8662500001228182E-2</v>
      </c>
      <c r="H36">
        <f t="shared" si="3"/>
        <v>4.8662500001228182E-2</v>
      </c>
      <c r="O36">
        <f t="shared" ca="1" si="4"/>
        <v>-1.4735611318311132E-2</v>
      </c>
      <c r="Q36" s="2">
        <f t="shared" si="5"/>
        <v>16332</v>
      </c>
    </row>
    <row r="37" spans="1:17" x14ac:dyDescent="0.2">
      <c r="A37" s="31" t="s">
        <v>89</v>
      </c>
      <c r="B37" s="33" t="s">
        <v>54</v>
      </c>
      <c r="C37" s="32">
        <v>31353.21</v>
      </c>
      <c r="D37" s="5"/>
      <c r="E37" s="7">
        <f t="shared" si="0"/>
        <v>-3873.9886646933373</v>
      </c>
      <c r="F37">
        <f t="shared" si="1"/>
        <v>-3874</v>
      </c>
      <c r="G37">
        <f t="shared" si="2"/>
        <v>3.0919800003175624E-2</v>
      </c>
      <c r="H37">
        <f t="shared" si="3"/>
        <v>3.0919800003175624E-2</v>
      </c>
      <c r="O37">
        <f t="shared" ca="1" si="4"/>
        <v>-1.4734390080161971E-2</v>
      </c>
      <c r="Q37" s="2">
        <f t="shared" si="5"/>
        <v>16334.71</v>
      </c>
    </row>
    <row r="38" spans="1:17" x14ac:dyDescent="0.2">
      <c r="A38" s="31" t="s">
        <v>136</v>
      </c>
      <c r="B38" s="33" t="s">
        <v>54</v>
      </c>
      <c r="C38" s="32">
        <v>33251.692999999999</v>
      </c>
      <c r="D38" s="5"/>
      <c r="E38" s="7">
        <f t="shared" si="0"/>
        <v>-3177.9981667625757</v>
      </c>
      <c r="F38">
        <f t="shared" si="1"/>
        <v>-3178</v>
      </c>
      <c r="G38">
        <f t="shared" si="2"/>
        <v>5.0006000019493513E-3</v>
      </c>
      <c r="H38">
        <f t="shared" si="3"/>
        <v>5.0006000019493513E-3</v>
      </c>
      <c r="O38">
        <f t="shared" ca="1" si="4"/>
        <v>-1.3884408328345733E-2</v>
      </c>
      <c r="Q38" s="2">
        <f t="shared" si="5"/>
        <v>18233.192999999999</v>
      </c>
    </row>
    <row r="39" spans="1:17" x14ac:dyDescent="0.2">
      <c r="A39" s="31" t="s">
        <v>141</v>
      </c>
      <c r="B39" s="33" t="s">
        <v>54</v>
      </c>
      <c r="C39" s="32">
        <v>39844.641000000003</v>
      </c>
      <c r="D39" s="5"/>
      <c r="E39" s="7">
        <f t="shared" si="0"/>
        <v>-761.00040520683808</v>
      </c>
      <c r="F39">
        <f t="shared" si="1"/>
        <v>-761</v>
      </c>
      <c r="G39">
        <f t="shared" si="2"/>
        <v>-1.1052999907406047E-3</v>
      </c>
      <c r="H39">
        <f t="shared" si="3"/>
        <v>-1.1052999907406047E-3</v>
      </c>
      <c r="O39">
        <f t="shared" ca="1" si="4"/>
        <v>-1.0932675721822965E-2</v>
      </c>
      <c r="Q39" s="2">
        <f t="shared" si="5"/>
        <v>24826.141000000003</v>
      </c>
    </row>
    <row r="40" spans="1:17" x14ac:dyDescent="0.2">
      <c r="A40" s="31" t="s">
        <v>141</v>
      </c>
      <c r="B40" s="33" t="s">
        <v>54</v>
      </c>
      <c r="C40" s="32">
        <v>39874.644999999997</v>
      </c>
      <c r="D40" s="5"/>
      <c r="E40" s="7">
        <f t="shared" si="0"/>
        <v>-750.00083402294536</v>
      </c>
      <c r="F40">
        <f t="shared" si="1"/>
        <v>-750</v>
      </c>
      <c r="G40">
        <f t="shared" si="2"/>
        <v>-2.2749999989173375E-3</v>
      </c>
      <c r="H40">
        <f t="shared" si="3"/>
        <v>-2.2749999989173375E-3</v>
      </c>
      <c r="O40">
        <f t="shared" ca="1" si="4"/>
        <v>-1.0919242102182192E-2</v>
      </c>
      <c r="Q40" s="2">
        <f t="shared" si="5"/>
        <v>24856.144999999997</v>
      </c>
    </row>
    <row r="41" spans="1:17" x14ac:dyDescent="0.2">
      <c r="A41" s="31" t="s">
        <v>141</v>
      </c>
      <c r="B41" s="33" t="s">
        <v>54</v>
      </c>
      <c r="C41" s="32">
        <v>39893.705999999998</v>
      </c>
      <c r="D41" s="5"/>
      <c r="E41" s="7">
        <f t="shared" si="0"/>
        <v>-743.01300485562638</v>
      </c>
      <c r="F41">
        <f t="shared" si="1"/>
        <v>-743</v>
      </c>
      <c r="G41">
        <f t="shared" si="2"/>
        <v>-3.5473899995849933E-2</v>
      </c>
      <c r="H41">
        <f t="shared" si="3"/>
        <v>-3.5473899995849933E-2</v>
      </c>
      <c r="O41">
        <f t="shared" ca="1" si="4"/>
        <v>-1.0910693435138064E-2</v>
      </c>
      <c r="Q41" s="2">
        <f t="shared" si="5"/>
        <v>24875.205999999998</v>
      </c>
    </row>
    <row r="42" spans="1:17" x14ac:dyDescent="0.2">
      <c r="A42" t="s">
        <v>29</v>
      </c>
      <c r="B42" s="3"/>
      <c r="C42" s="5">
        <v>41197.548000000003</v>
      </c>
      <c r="D42" s="5"/>
      <c r="E42">
        <f t="shared" si="0"/>
        <v>-265.01997420797613</v>
      </c>
      <c r="F42">
        <f t="shared" si="1"/>
        <v>-265</v>
      </c>
      <c r="G42">
        <f t="shared" si="2"/>
        <v>-5.448449999676086E-2</v>
      </c>
      <c r="I42">
        <f>+G42</f>
        <v>-5.448449999676086E-2</v>
      </c>
      <c r="O42">
        <f t="shared" ca="1" si="4"/>
        <v>-1.032694159983898E-2</v>
      </c>
      <c r="Q42" s="2">
        <f t="shared" si="5"/>
        <v>26179.048000000003</v>
      </c>
    </row>
    <row r="43" spans="1:17" x14ac:dyDescent="0.2">
      <c r="A43" t="s">
        <v>31</v>
      </c>
      <c r="B43" s="3"/>
      <c r="C43" s="5">
        <v>41290.33</v>
      </c>
      <c r="D43" s="5"/>
      <c r="E43">
        <f t="shared" si="0"/>
        <v>-231.00576898253485</v>
      </c>
      <c r="F43">
        <f t="shared" si="1"/>
        <v>-231</v>
      </c>
      <c r="G43">
        <f t="shared" si="2"/>
        <v>-1.5736299996206071E-2</v>
      </c>
      <c r="I43">
        <f>+G43</f>
        <v>-1.5736299996206071E-2</v>
      </c>
      <c r="O43">
        <f t="shared" ca="1" si="4"/>
        <v>-1.0285419502767498E-2</v>
      </c>
      <c r="Q43" s="2">
        <f t="shared" si="5"/>
        <v>26271.83</v>
      </c>
    </row>
    <row r="44" spans="1:17" x14ac:dyDescent="0.2">
      <c r="A44" t="s">
        <v>30</v>
      </c>
      <c r="B44" s="3"/>
      <c r="C44" s="5">
        <v>41290.33</v>
      </c>
      <c r="D44" s="5"/>
      <c r="E44">
        <f t="shared" si="0"/>
        <v>-231.00576898253485</v>
      </c>
      <c r="F44">
        <f t="shared" si="1"/>
        <v>-231</v>
      </c>
      <c r="G44">
        <f t="shared" si="2"/>
        <v>-1.5736299996206071E-2</v>
      </c>
      <c r="I44">
        <f>+G44</f>
        <v>-1.5736299996206071E-2</v>
      </c>
      <c r="O44">
        <f t="shared" ca="1" si="4"/>
        <v>-1.0285419502767498E-2</v>
      </c>
      <c r="Q44" s="2">
        <f t="shared" si="5"/>
        <v>26271.83</v>
      </c>
    </row>
    <row r="45" spans="1:17" x14ac:dyDescent="0.2">
      <c r="A45" t="s">
        <v>32</v>
      </c>
      <c r="B45" s="3"/>
      <c r="C45" s="5">
        <v>41609.495999999999</v>
      </c>
      <c r="D45" s="5"/>
      <c r="E45">
        <f t="shared" si="0"/>
        <v>-113.99839874926562</v>
      </c>
      <c r="F45">
        <f t="shared" si="1"/>
        <v>-114</v>
      </c>
      <c r="G45">
        <f t="shared" si="2"/>
        <v>4.3678000001818873E-3</v>
      </c>
      <c r="I45">
        <f>+G45</f>
        <v>4.3678000001818873E-3</v>
      </c>
      <c r="O45">
        <f t="shared" ca="1" si="4"/>
        <v>-1.014253463931563E-2</v>
      </c>
      <c r="Q45" s="2">
        <f t="shared" si="5"/>
        <v>26590.995999999999</v>
      </c>
    </row>
    <row r="46" spans="1:17" x14ac:dyDescent="0.2">
      <c r="A46" t="s">
        <v>13</v>
      </c>
      <c r="C46" s="5">
        <v>41920.454299999998</v>
      </c>
      <c r="D46" s="5" t="s">
        <v>15</v>
      </c>
      <c r="E46">
        <f t="shared" si="0"/>
        <v>0</v>
      </c>
      <c r="F46">
        <f t="shared" si="1"/>
        <v>0</v>
      </c>
      <c r="G46">
        <f t="shared" si="2"/>
        <v>0</v>
      </c>
      <c r="J46">
        <f>+G46</f>
        <v>0</v>
      </c>
      <c r="O46">
        <f t="shared" ca="1" si="4"/>
        <v>-1.0003313490311246E-2</v>
      </c>
      <c r="Q46" s="2">
        <f t="shared" si="5"/>
        <v>26901.954299999998</v>
      </c>
    </row>
    <row r="47" spans="1:17" x14ac:dyDescent="0.2">
      <c r="A47" t="s">
        <v>32</v>
      </c>
      <c r="B47" s="3"/>
      <c r="C47" s="5">
        <v>41920.457499999997</v>
      </c>
      <c r="D47" s="5"/>
      <c r="E47">
        <f t="shared" si="0"/>
        <v>1.1731311751642611E-3</v>
      </c>
      <c r="F47">
        <f t="shared" si="1"/>
        <v>0</v>
      </c>
      <c r="G47">
        <f t="shared" si="2"/>
        <v>3.1999999991967343E-3</v>
      </c>
      <c r="I47">
        <f>+G47</f>
        <v>3.1999999991967343E-3</v>
      </c>
      <c r="O47">
        <f t="shared" ca="1" si="4"/>
        <v>-1.0003313490311246E-2</v>
      </c>
      <c r="Q47" s="2">
        <f t="shared" si="5"/>
        <v>26901.957499999997</v>
      </c>
    </row>
    <row r="48" spans="1:17" x14ac:dyDescent="0.2">
      <c r="A48" t="s">
        <v>33</v>
      </c>
      <c r="B48" s="3"/>
      <c r="C48" s="5">
        <v>41980.463000000003</v>
      </c>
      <c r="D48" s="5"/>
      <c r="E48">
        <f t="shared" si="0"/>
        <v>21.999398990236791</v>
      </c>
      <c r="F48">
        <f t="shared" si="1"/>
        <v>22</v>
      </c>
      <c r="G48">
        <f t="shared" si="2"/>
        <v>-1.6393999976571649E-3</v>
      </c>
      <c r="I48">
        <f>+G48</f>
        <v>-1.6393999976571649E-3</v>
      </c>
      <c r="O48">
        <f t="shared" ca="1" si="4"/>
        <v>-9.9764462510296987E-3</v>
      </c>
      <c r="Q48" s="2">
        <f t="shared" si="5"/>
        <v>26961.963000000003</v>
      </c>
    </row>
    <row r="49" spans="1:21" x14ac:dyDescent="0.2">
      <c r="A49" t="s">
        <v>33</v>
      </c>
      <c r="B49" s="3"/>
      <c r="C49" s="5">
        <v>42002.2857</v>
      </c>
      <c r="D49" s="5"/>
      <c r="E49">
        <f t="shared" si="0"/>
        <v>29.999677022324271</v>
      </c>
      <c r="F49">
        <f t="shared" si="1"/>
        <v>30</v>
      </c>
      <c r="G49">
        <f t="shared" si="2"/>
        <v>-8.8099999993573874E-4</v>
      </c>
      <c r="J49">
        <f>+G49</f>
        <v>-8.8099999993573874E-4</v>
      </c>
      <c r="O49">
        <f t="shared" ca="1" si="4"/>
        <v>-9.9666763458364088E-3</v>
      </c>
      <c r="Q49" s="2">
        <f t="shared" si="5"/>
        <v>26983.7857</v>
      </c>
    </row>
    <row r="50" spans="1:21" x14ac:dyDescent="0.2">
      <c r="A50" t="s">
        <v>33</v>
      </c>
      <c r="B50" s="3"/>
      <c r="C50" s="5">
        <v>42032.292399999998</v>
      </c>
      <c r="D50" s="5"/>
      <c r="E50">
        <f t="shared" si="0"/>
        <v>41.000238035647882</v>
      </c>
      <c r="F50">
        <f t="shared" si="1"/>
        <v>41</v>
      </c>
      <c r="G50">
        <f t="shared" si="2"/>
        <v>6.4930000371532515E-4</v>
      </c>
      <c r="J50">
        <f>+G50</f>
        <v>6.4930000371532515E-4</v>
      </c>
      <c r="O50">
        <f t="shared" ca="1" si="4"/>
        <v>-9.9532427261956342E-3</v>
      </c>
      <c r="Q50" s="2">
        <f t="shared" si="5"/>
        <v>27013.792399999998</v>
      </c>
    </row>
    <row r="51" spans="1:21" x14ac:dyDescent="0.2">
      <c r="A51" t="s">
        <v>34</v>
      </c>
      <c r="B51" s="3"/>
      <c r="C51" s="5">
        <v>42711.501300000004</v>
      </c>
      <c r="D51" s="5"/>
      <c r="E51">
        <f t="shared" si="0"/>
        <v>290.00059279784927</v>
      </c>
      <c r="F51">
        <f t="shared" si="1"/>
        <v>290</v>
      </c>
      <c r="G51">
        <f t="shared" si="2"/>
        <v>1.6170000089914538E-3</v>
      </c>
      <c r="J51">
        <f>+G51</f>
        <v>1.6170000089914538E-3</v>
      </c>
      <c r="O51">
        <f t="shared" ca="1" si="4"/>
        <v>-9.6491544270544804E-3</v>
      </c>
      <c r="Q51" s="2">
        <f t="shared" si="5"/>
        <v>27693.001300000004</v>
      </c>
    </row>
    <row r="52" spans="1:21" x14ac:dyDescent="0.2">
      <c r="A52" t="s">
        <v>35</v>
      </c>
      <c r="B52" s="3"/>
      <c r="C52" s="5">
        <v>42793.313999999998</v>
      </c>
      <c r="D52" s="5"/>
      <c r="E52">
        <f t="shared" si="0"/>
        <v>319.9934143348641</v>
      </c>
      <c r="F52">
        <f t="shared" si="1"/>
        <v>320</v>
      </c>
      <c r="G52">
        <f t="shared" si="2"/>
        <v>-1.7963999998755753E-2</v>
      </c>
      <c r="I52">
        <f t="shared" ref="I52:I61" si="6">+G52</f>
        <v>-1.7963999998755753E-2</v>
      </c>
      <c r="O52">
        <f t="shared" ca="1" si="4"/>
        <v>-9.612517282579643E-3</v>
      </c>
      <c r="Q52" s="2">
        <f t="shared" si="5"/>
        <v>27774.813999999998</v>
      </c>
    </row>
    <row r="53" spans="1:21" x14ac:dyDescent="0.2">
      <c r="A53" t="s">
        <v>36</v>
      </c>
      <c r="B53" s="3"/>
      <c r="C53" s="5">
        <v>42981.523999999998</v>
      </c>
      <c r="D53" s="5"/>
      <c r="E53">
        <f t="shared" ref="E53:E82" si="7">+(C53-C$7)/C$8</f>
        <v>388.9918576264543</v>
      </c>
      <c r="F53">
        <f t="shared" ref="F53:F82" si="8">ROUND(2*E53,0)/2</f>
        <v>389</v>
      </c>
      <c r="G53">
        <f t="shared" si="2"/>
        <v>-2.2210299997823313E-2</v>
      </c>
      <c r="I53">
        <f t="shared" si="6"/>
        <v>-2.2210299997823313E-2</v>
      </c>
      <c r="O53">
        <f t="shared" ref="O53:O82" ca="1" si="9">+C$11+C$12*$F53</f>
        <v>-9.5282518502875155E-3</v>
      </c>
      <c r="Q53" s="2">
        <f t="shared" ref="Q53:Q82" si="10">+C53-15018.5</f>
        <v>27963.023999999998</v>
      </c>
    </row>
    <row r="54" spans="1:21" x14ac:dyDescent="0.2">
      <c r="A54" t="s">
        <v>36</v>
      </c>
      <c r="B54" s="3"/>
      <c r="C54" s="5">
        <v>43022.421000000002</v>
      </c>
      <c r="D54" s="5"/>
      <c r="E54">
        <f t="shared" si="7"/>
        <v>403.98484065231099</v>
      </c>
      <c r="F54">
        <f t="shared" si="8"/>
        <v>404</v>
      </c>
      <c r="G54">
        <f t="shared" si="2"/>
        <v>-4.1350799998326693E-2</v>
      </c>
      <c r="I54">
        <f t="shared" si="6"/>
        <v>-4.1350799998326693E-2</v>
      </c>
      <c r="O54">
        <f t="shared" ca="1" si="9"/>
        <v>-9.5099332780500968E-3</v>
      </c>
      <c r="Q54" s="2">
        <f t="shared" si="10"/>
        <v>28003.921000000002</v>
      </c>
    </row>
    <row r="55" spans="1:21" x14ac:dyDescent="0.2">
      <c r="A55" t="s">
        <v>37</v>
      </c>
      <c r="B55" s="3"/>
      <c r="C55" s="5">
        <v>43105.656999999999</v>
      </c>
      <c r="D55" s="5"/>
      <c r="E55">
        <f t="shared" si="7"/>
        <v>434.49944893996116</v>
      </c>
      <c r="F55">
        <f t="shared" si="8"/>
        <v>434.5</v>
      </c>
      <c r="G55">
        <f t="shared" si="2"/>
        <v>-1.5031500006443821E-3</v>
      </c>
      <c r="I55">
        <f t="shared" si="6"/>
        <v>-1.5031500006443821E-3</v>
      </c>
      <c r="O55">
        <f t="shared" ca="1" si="9"/>
        <v>-9.472685514500678E-3</v>
      </c>
      <c r="Q55" s="2">
        <f t="shared" si="10"/>
        <v>28087.156999999999</v>
      </c>
    </row>
    <row r="56" spans="1:21" x14ac:dyDescent="0.2">
      <c r="A56" t="s">
        <v>37</v>
      </c>
      <c r="B56" s="3"/>
      <c r="C56" s="5">
        <v>43224.313999999998</v>
      </c>
      <c r="D56" s="5"/>
      <c r="E56">
        <f t="shared" si="7"/>
        <v>477.99951952946333</v>
      </c>
      <c r="F56">
        <f t="shared" si="8"/>
        <v>478</v>
      </c>
      <c r="G56">
        <f t="shared" si="2"/>
        <v>-1.3105999969411641E-3</v>
      </c>
      <c r="I56">
        <f t="shared" si="6"/>
        <v>-1.3105999969411641E-3</v>
      </c>
      <c r="O56">
        <f t="shared" ca="1" si="9"/>
        <v>-9.4195616550121642E-3</v>
      </c>
      <c r="Q56" s="2">
        <f t="shared" si="10"/>
        <v>28205.813999999998</v>
      </c>
    </row>
    <row r="57" spans="1:21" x14ac:dyDescent="0.2">
      <c r="A57" t="s">
        <v>36</v>
      </c>
      <c r="B57" s="3"/>
      <c r="C57" s="5">
        <v>43502.523999999998</v>
      </c>
      <c r="D57" s="5"/>
      <c r="E57">
        <f t="shared" si="7"/>
        <v>579.99227713083064</v>
      </c>
      <c r="F57">
        <f t="shared" si="8"/>
        <v>580</v>
      </c>
      <c r="G57">
        <f t="shared" si="2"/>
        <v>-2.1066000001155771E-2</v>
      </c>
      <c r="I57">
        <f t="shared" si="6"/>
        <v>-2.1066000001155771E-2</v>
      </c>
      <c r="O57">
        <f t="shared" ca="1" si="9"/>
        <v>-9.2949953637977145E-3</v>
      </c>
      <c r="Q57" s="2">
        <f t="shared" si="10"/>
        <v>28484.023999999998</v>
      </c>
    </row>
    <row r="58" spans="1:21" x14ac:dyDescent="0.2">
      <c r="A58" t="s">
        <v>38</v>
      </c>
      <c r="B58" s="3"/>
      <c r="C58" s="5">
        <v>43505.228999999999</v>
      </c>
      <c r="D58" s="5"/>
      <c r="E58">
        <f t="shared" si="7"/>
        <v>580.98393957758617</v>
      </c>
      <c r="F58">
        <f t="shared" si="8"/>
        <v>581</v>
      </c>
      <c r="G58">
        <f t="shared" si="2"/>
        <v>-4.3808700000226963E-2</v>
      </c>
      <c r="I58">
        <f t="shared" si="6"/>
        <v>-4.3808700000226963E-2</v>
      </c>
      <c r="O58">
        <f t="shared" ca="1" si="9"/>
        <v>-9.2937741256485535E-3</v>
      </c>
      <c r="Q58" s="2">
        <f t="shared" si="10"/>
        <v>28486.728999999999</v>
      </c>
    </row>
    <row r="59" spans="1:21" x14ac:dyDescent="0.2">
      <c r="A59" t="s">
        <v>36</v>
      </c>
      <c r="B59" s="3"/>
      <c r="C59" s="5">
        <v>43772.502999999997</v>
      </c>
      <c r="D59" s="5"/>
      <c r="E59">
        <f t="shared" si="7"/>
        <v>678.96752138682268</v>
      </c>
      <c r="F59">
        <f t="shared" si="8"/>
        <v>679</v>
      </c>
      <c r="I59">
        <f t="shared" si="6"/>
        <v>0</v>
      </c>
      <c r="O59">
        <f t="shared" ca="1" si="9"/>
        <v>-9.1740927870307496E-3</v>
      </c>
      <c r="Q59" s="2">
        <f t="shared" si="10"/>
        <v>28754.002999999997</v>
      </c>
      <c r="U59">
        <f>+C59-(C$7+F59*C$8)</f>
        <v>-8.8593300002685282E-2</v>
      </c>
    </row>
    <row r="60" spans="1:21" x14ac:dyDescent="0.2">
      <c r="A60" s="31" t="s">
        <v>192</v>
      </c>
      <c r="B60" s="33" t="s">
        <v>54</v>
      </c>
      <c r="C60" s="32">
        <v>43772.563000000002</v>
      </c>
      <c r="D60" s="5"/>
      <c r="E60" s="7">
        <f t="shared" si="7"/>
        <v>678.98951759636441</v>
      </c>
      <c r="F60">
        <f t="shared" si="8"/>
        <v>679</v>
      </c>
      <c r="G60">
        <f t="shared" ref="G60:G82" si="11">+C60-(C$7+F60*C$8)</f>
        <v>-2.8593299997737631E-2</v>
      </c>
      <c r="I60">
        <f t="shared" si="6"/>
        <v>-2.8593299997737631E-2</v>
      </c>
      <c r="O60">
        <f t="shared" ca="1" si="9"/>
        <v>-9.1740927870307496E-3</v>
      </c>
      <c r="Q60" s="2">
        <f t="shared" si="10"/>
        <v>28754.063000000002</v>
      </c>
    </row>
    <row r="61" spans="1:21" x14ac:dyDescent="0.2">
      <c r="A61" t="s">
        <v>39</v>
      </c>
      <c r="B61" s="3"/>
      <c r="C61" s="5">
        <v>43794.383999999998</v>
      </c>
      <c r="D61" s="5"/>
      <c r="E61">
        <f t="shared" si="7"/>
        <v>686.98917240251467</v>
      </c>
      <c r="F61">
        <f t="shared" si="8"/>
        <v>687</v>
      </c>
      <c r="G61">
        <f t="shared" si="11"/>
        <v>-2.9534900000726338E-2</v>
      </c>
      <c r="I61">
        <f t="shared" si="6"/>
        <v>-2.9534900000726338E-2</v>
      </c>
      <c r="O61">
        <f t="shared" ca="1" si="9"/>
        <v>-9.1643228818374597E-3</v>
      </c>
      <c r="Q61" s="2">
        <f t="shared" si="10"/>
        <v>28775.883999999998</v>
      </c>
    </row>
    <row r="62" spans="1:21" x14ac:dyDescent="0.2">
      <c r="A62" t="s">
        <v>40</v>
      </c>
      <c r="B62" s="3" t="s">
        <v>49</v>
      </c>
      <c r="C62" s="5">
        <v>44491.340499999998</v>
      </c>
      <c r="D62" s="5"/>
      <c r="E62">
        <f t="shared" si="7"/>
        <v>942.49585930520539</v>
      </c>
      <c r="F62">
        <f t="shared" si="8"/>
        <v>942.5</v>
      </c>
      <c r="G62">
        <f t="shared" si="11"/>
        <v>-1.1294750001979992E-2</v>
      </c>
      <c r="J62">
        <f>+G62</f>
        <v>-1.1294750001979992E-2</v>
      </c>
      <c r="O62">
        <f t="shared" ca="1" si="9"/>
        <v>-8.8522965347267585E-3</v>
      </c>
      <c r="Q62" s="2">
        <f t="shared" si="10"/>
        <v>29472.840499999998</v>
      </c>
    </row>
    <row r="63" spans="1:21" x14ac:dyDescent="0.2">
      <c r="A63" t="s">
        <v>40</v>
      </c>
      <c r="B63" s="3" t="s">
        <v>49</v>
      </c>
      <c r="C63" s="5">
        <v>44499.523699999998</v>
      </c>
      <c r="D63" s="5"/>
      <c r="E63">
        <f t="shared" si="7"/>
        <v>945.49584900364698</v>
      </c>
      <c r="F63">
        <f t="shared" si="8"/>
        <v>945.5</v>
      </c>
      <c r="G63">
        <f t="shared" si="11"/>
        <v>-1.1322849997668527E-2</v>
      </c>
      <c r="J63">
        <f>+G63</f>
        <v>-1.1322849997668527E-2</v>
      </c>
      <c r="O63">
        <f t="shared" ca="1" si="9"/>
        <v>-8.8486328202792737E-3</v>
      </c>
      <c r="Q63" s="2">
        <f t="shared" si="10"/>
        <v>29481.023699999998</v>
      </c>
    </row>
    <row r="64" spans="1:21" x14ac:dyDescent="0.2">
      <c r="A64" t="s">
        <v>40</v>
      </c>
      <c r="B64" s="3"/>
      <c r="C64" s="5">
        <v>44506.351900000001</v>
      </c>
      <c r="D64" s="5"/>
      <c r="E64">
        <f t="shared" si="7"/>
        <v>947.99909096998192</v>
      </c>
      <c r="F64">
        <f t="shared" si="8"/>
        <v>948</v>
      </c>
      <c r="G64">
        <f t="shared" si="11"/>
        <v>-2.4795999997877516E-3</v>
      </c>
      <c r="J64">
        <f>+G64</f>
        <v>-2.4795999997877516E-3</v>
      </c>
      <c r="O64">
        <f t="shared" ca="1" si="9"/>
        <v>-8.8455797249063703E-3</v>
      </c>
      <c r="Q64" s="2">
        <f t="shared" si="10"/>
        <v>29487.851900000001</v>
      </c>
    </row>
    <row r="65" spans="1:17" x14ac:dyDescent="0.2">
      <c r="A65" t="s">
        <v>40</v>
      </c>
      <c r="B65" s="3" t="s">
        <v>49</v>
      </c>
      <c r="C65" s="5">
        <v>44510.434800000003</v>
      </c>
      <c r="D65" s="5"/>
      <c r="E65">
        <f t="shared" si="7"/>
        <v>949.49589636882001</v>
      </c>
      <c r="F65">
        <f t="shared" si="8"/>
        <v>949.5</v>
      </c>
      <c r="G65">
        <f t="shared" si="11"/>
        <v>-1.1193649996130262E-2</v>
      </c>
      <c r="J65">
        <f>+G65</f>
        <v>-1.1193649996130262E-2</v>
      </c>
      <c r="O65">
        <f t="shared" ca="1" si="9"/>
        <v>-8.8437478676826296E-3</v>
      </c>
      <c r="Q65" s="2">
        <f t="shared" si="10"/>
        <v>29491.934800000003</v>
      </c>
    </row>
    <row r="66" spans="1:17" x14ac:dyDescent="0.2">
      <c r="A66" s="7" t="s">
        <v>40</v>
      </c>
      <c r="B66" s="8"/>
      <c r="C66" s="9">
        <v>44517.267099999997</v>
      </c>
      <c r="D66" s="9"/>
      <c r="E66">
        <f t="shared" si="7"/>
        <v>952.00064140947018</v>
      </c>
      <c r="F66">
        <f t="shared" si="8"/>
        <v>952</v>
      </c>
      <c r="G66">
        <f t="shared" si="11"/>
        <v>1.7496000000392087E-3</v>
      </c>
      <c r="J66">
        <f>+G66</f>
        <v>1.7496000000392087E-3</v>
      </c>
      <c r="O66">
        <f t="shared" ca="1" si="9"/>
        <v>-8.8406947723097262E-3</v>
      </c>
      <c r="Q66" s="2">
        <f t="shared" si="10"/>
        <v>29498.767099999997</v>
      </c>
    </row>
    <row r="67" spans="1:17" x14ac:dyDescent="0.2">
      <c r="A67" s="10" t="s">
        <v>65</v>
      </c>
      <c r="B67" s="11" t="s">
        <v>54</v>
      </c>
      <c r="C67" s="10">
        <v>44566.367599999998</v>
      </c>
      <c r="D67" s="10" t="s">
        <v>66</v>
      </c>
      <c r="E67">
        <f t="shared" si="7"/>
        <v>970.00105618466148</v>
      </c>
      <c r="F67">
        <f t="shared" si="8"/>
        <v>970</v>
      </c>
      <c r="G67">
        <f t="shared" si="11"/>
        <v>2.8810000003431924E-3</v>
      </c>
      <c r="K67">
        <f>+G67</f>
        <v>2.8810000003431924E-3</v>
      </c>
      <c r="O67">
        <f t="shared" ca="1" si="9"/>
        <v>-8.8187124856248227E-3</v>
      </c>
      <c r="Q67" s="2">
        <f t="shared" si="10"/>
        <v>29547.867599999998</v>
      </c>
    </row>
    <row r="68" spans="1:17" x14ac:dyDescent="0.2">
      <c r="A68" s="7" t="s">
        <v>40</v>
      </c>
      <c r="B68" s="8"/>
      <c r="C68" s="9">
        <v>44566.367599999998</v>
      </c>
      <c r="D68" s="9"/>
      <c r="E68">
        <f t="shared" si="7"/>
        <v>970.00105618466148</v>
      </c>
      <c r="F68">
        <f t="shared" si="8"/>
        <v>970</v>
      </c>
      <c r="G68">
        <f t="shared" si="11"/>
        <v>2.8810000003431924E-3</v>
      </c>
      <c r="J68">
        <f>+G68</f>
        <v>2.8810000003431924E-3</v>
      </c>
      <c r="O68">
        <f t="shared" ca="1" si="9"/>
        <v>-8.8187124856248227E-3</v>
      </c>
      <c r="Q68" s="2">
        <f t="shared" si="10"/>
        <v>29547.867599999998</v>
      </c>
    </row>
    <row r="69" spans="1:17" x14ac:dyDescent="0.2">
      <c r="A69" s="10" t="s">
        <v>40</v>
      </c>
      <c r="B69" s="11" t="s">
        <v>54</v>
      </c>
      <c r="C69" s="10">
        <v>44566.367599999998</v>
      </c>
      <c r="D69" s="10" t="s">
        <v>66</v>
      </c>
      <c r="E69">
        <f t="shared" si="7"/>
        <v>970.00105618466148</v>
      </c>
      <c r="F69">
        <f t="shared" si="8"/>
        <v>970</v>
      </c>
      <c r="G69">
        <f t="shared" si="11"/>
        <v>2.8810000003431924E-3</v>
      </c>
      <c r="J69">
        <f>+G69</f>
        <v>2.8810000003431924E-3</v>
      </c>
      <c r="O69">
        <f t="shared" ca="1" si="9"/>
        <v>-8.8187124856248227E-3</v>
      </c>
      <c r="Q69" s="2">
        <f t="shared" si="10"/>
        <v>29547.867599999998</v>
      </c>
    </row>
    <row r="70" spans="1:17" x14ac:dyDescent="0.2">
      <c r="A70" s="7" t="s">
        <v>41</v>
      </c>
      <c r="B70" s="8"/>
      <c r="C70" s="9">
        <v>44574.548199999997</v>
      </c>
      <c r="D70" s="9"/>
      <c r="E70">
        <f t="shared" si="7"/>
        <v>973.00009271402325</v>
      </c>
      <c r="F70">
        <f t="shared" si="8"/>
        <v>973</v>
      </c>
      <c r="G70">
        <f t="shared" si="11"/>
        <v>2.5289999757660553E-4</v>
      </c>
      <c r="K70">
        <f>+G70</f>
        <v>2.5289999757660553E-4</v>
      </c>
      <c r="O70">
        <f t="shared" ca="1" si="9"/>
        <v>-8.8150487711773397E-3</v>
      </c>
      <c r="Q70" s="2">
        <f t="shared" si="10"/>
        <v>29556.048199999997</v>
      </c>
    </row>
    <row r="71" spans="1:17" x14ac:dyDescent="0.2">
      <c r="A71" s="7" t="s">
        <v>42</v>
      </c>
      <c r="B71" s="8"/>
      <c r="C71" s="9">
        <v>44615.463000000003</v>
      </c>
      <c r="D71" s="9"/>
      <c r="E71">
        <f t="shared" si="7"/>
        <v>987.99960128204395</v>
      </c>
      <c r="F71">
        <f t="shared" si="8"/>
        <v>988</v>
      </c>
      <c r="G71">
        <f t="shared" si="11"/>
        <v>-1.0875999942072667E-3</v>
      </c>
      <c r="I71">
        <f>+G71</f>
        <v>-1.0875999942072667E-3</v>
      </c>
      <c r="O71">
        <f t="shared" ca="1" si="9"/>
        <v>-8.796730198939921E-3</v>
      </c>
      <c r="Q71" s="2">
        <f t="shared" si="10"/>
        <v>29596.963000000003</v>
      </c>
    </row>
    <row r="72" spans="1:17" x14ac:dyDescent="0.2">
      <c r="A72" s="7" t="s">
        <v>43</v>
      </c>
      <c r="B72" s="8" t="s">
        <v>49</v>
      </c>
      <c r="C72" s="9">
        <v>44641.370999999999</v>
      </c>
      <c r="D72" s="9"/>
      <c r="E72">
        <f t="shared" si="7"/>
        <v>997.49756456135026</v>
      </c>
      <c r="F72">
        <f t="shared" si="8"/>
        <v>997.5</v>
      </c>
      <c r="G72">
        <f t="shared" si="11"/>
        <v>-6.6432499952497892E-3</v>
      </c>
      <c r="I72">
        <f>+G72</f>
        <v>-6.6432499952497892E-3</v>
      </c>
      <c r="O72">
        <f t="shared" ca="1" si="9"/>
        <v>-8.7851284365228887E-3</v>
      </c>
      <c r="Q72" s="2">
        <f t="shared" si="10"/>
        <v>29622.870999999999</v>
      </c>
    </row>
    <row r="73" spans="1:17" x14ac:dyDescent="0.2">
      <c r="A73" s="7" t="s">
        <v>40</v>
      </c>
      <c r="B73" s="8"/>
      <c r="C73" s="9">
        <v>44855.505700000002</v>
      </c>
      <c r="D73" s="9"/>
      <c r="E73">
        <f t="shared" si="7"/>
        <v>1076.0000934105713</v>
      </c>
      <c r="F73">
        <f t="shared" si="8"/>
        <v>1076</v>
      </c>
      <c r="G73">
        <f t="shared" si="11"/>
        <v>2.5480000476818532E-4</v>
      </c>
      <c r="J73">
        <f>+G73</f>
        <v>2.5480000476818532E-4</v>
      </c>
      <c r="O73">
        <f t="shared" ca="1" si="9"/>
        <v>-8.689261241813729E-3</v>
      </c>
      <c r="Q73" s="2">
        <f t="shared" si="10"/>
        <v>29837.005700000002</v>
      </c>
    </row>
    <row r="74" spans="1:17" x14ac:dyDescent="0.2">
      <c r="A74" s="7" t="s">
        <v>42</v>
      </c>
      <c r="B74" s="8"/>
      <c r="C74" s="9">
        <v>44874.599300000002</v>
      </c>
      <c r="D74" s="9"/>
      <c r="E74">
        <f t="shared" si="7"/>
        <v>1082.9998738517399</v>
      </c>
      <c r="F74">
        <f t="shared" si="8"/>
        <v>1083</v>
      </c>
      <c r="G74">
        <f t="shared" si="11"/>
        <v>-3.4409999352646992E-4</v>
      </c>
      <c r="K74">
        <f>+G74</f>
        <v>-3.4409999352646992E-4</v>
      </c>
      <c r="O74">
        <f t="shared" ca="1" si="9"/>
        <v>-8.6807125747696001E-3</v>
      </c>
      <c r="Q74" s="2">
        <f t="shared" si="10"/>
        <v>29856.099300000002</v>
      </c>
    </row>
    <row r="75" spans="1:17" x14ac:dyDescent="0.2">
      <c r="A75" s="7" t="s">
        <v>40</v>
      </c>
      <c r="B75" s="8"/>
      <c r="C75" s="9">
        <v>44885.508000000002</v>
      </c>
      <c r="D75" s="9"/>
      <c r="E75">
        <f t="shared" si="7"/>
        <v>1086.9990413685293</v>
      </c>
      <c r="F75">
        <f t="shared" si="8"/>
        <v>1087</v>
      </c>
      <c r="G75">
        <f t="shared" si="11"/>
        <v>-2.6148999968427233E-3</v>
      </c>
      <c r="I75">
        <f>+G75</f>
        <v>-2.6148999968427233E-3</v>
      </c>
      <c r="O75">
        <f t="shared" ca="1" si="9"/>
        <v>-8.6758276221729561E-3</v>
      </c>
      <c r="Q75" s="2">
        <f t="shared" si="10"/>
        <v>29867.008000000002</v>
      </c>
    </row>
    <row r="76" spans="1:17" x14ac:dyDescent="0.2">
      <c r="A76" s="7" t="s">
        <v>44</v>
      </c>
      <c r="B76" s="8"/>
      <c r="C76" s="9">
        <v>45027.330999999998</v>
      </c>
      <c r="D76" s="9"/>
      <c r="E76">
        <f t="shared" si="7"/>
        <v>1138.9918484613672</v>
      </c>
      <c r="F76">
        <f t="shared" si="8"/>
        <v>1139</v>
      </c>
      <c r="G76">
        <f t="shared" si="11"/>
        <v>-2.2235299999010749E-2</v>
      </c>
      <c r="I76">
        <f>+G76</f>
        <v>-2.2235299999010749E-2</v>
      </c>
      <c r="O76">
        <f t="shared" ca="1" si="9"/>
        <v>-8.6123232384165693E-3</v>
      </c>
      <c r="Q76" s="2">
        <f t="shared" si="10"/>
        <v>30008.830999999998</v>
      </c>
    </row>
    <row r="77" spans="1:17" x14ac:dyDescent="0.2">
      <c r="A77" s="7" t="s">
        <v>46</v>
      </c>
      <c r="B77" s="8" t="s">
        <v>49</v>
      </c>
      <c r="C77" s="9">
        <v>45653.351999999999</v>
      </c>
      <c r="D77" s="9"/>
      <c r="E77" s="7">
        <f t="shared" si="7"/>
        <v>1368.4933333338226</v>
      </c>
      <c r="F77">
        <f t="shared" si="8"/>
        <v>1368.5</v>
      </c>
      <c r="G77">
        <f t="shared" si="11"/>
        <v>-1.8184950000431854E-2</v>
      </c>
      <c r="I77">
        <f>+G77</f>
        <v>-1.8184950000431854E-2</v>
      </c>
      <c r="O77">
        <f t="shared" ca="1" si="9"/>
        <v>-8.3320490831840614E-3</v>
      </c>
      <c r="Q77" s="2">
        <f t="shared" si="10"/>
        <v>30634.851999999999</v>
      </c>
    </row>
    <row r="78" spans="1:17" x14ac:dyDescent="0.2">
      <c r="A78" s="31" t="s">
        <v>258</v>
      </c>
      <c r="B78" s="33" t="s">
        <v>54</v>
      </c>
      <c r="C78" s="32">
        <v>46429.413099999998</v>
      </c>
      <c r="D78" s="5"/>
      <c r="E78" s="7">
        <f t="shared" si="7"/>
        <v>1653.0000428559485</v>
      </c>
      <c r="F78">
        <f t="shared" si="8"/>
        <v>1653</v>
      </c>
      <c r="G78">
        <f t="shared" si="11"/>
        <v>1.1690000246744603E-4</v>
      </c>
      <c r="K78">
        <f>+G78</f>
        <v>1.1690000246744603E-4</v>
      </c>
      <c r="O78">
        <f t="shared" ca="1" si="9"/>
        <v>-7.984606829747682E-3</v>
      </c>
      <c r="Q78" s="2">
        <f t="shared" si="10"/>
        <v>31410.913099999998</v>
      </c>
    </row>
    <row r="79" spans="1:17" x14ac:dyDescent="0.2">
      <c r="A79" s="7" t="s">
        <v>47</v>
      </c>
      <c r="B79" s="8"/>
      <c r="C79" s="9">
        <v>47479.5959</v>
      </c>
      <c r="D79" s="9"/>
      <c r="E79" s="7">
        <f t="shared" si="7"/>
        <v>2038.0007249217467</v>
      </c>
      <c r="F79">
        <f t="shared" si="8"/>
        <v>2038</v>
      </c>
      <c r="G79">
        <f t="shared" si="11"/>
        <v>1.9774000029428862E-3</v>
      </c>
      <c r="K79">
        <f>+G79</f>
        <v>1.9774000029428862E-3</v>
      </c>
      <c r="O79">
        <f t="shared" ca="1" si="9"/>
        <v>-7.514430142320597E-3</v>
      </c>
      <c r="Q79" s="2">
        <f t="shared" si="10"/>
        <v>32461.0959</v>
      </c>
    </row>
    <row r="80" spans="1:17" x14ac:dyDescent="0.2">
      <c r="A80" s="7" t="s">
        <v>47</v>
      </c>
      <c r="B80" s="8"/>
      <c r="C80" s="9">
        <v>47501.381000000001</v>
      </c>
      <c r="D80" s="9"/>
      <c r="E80" s="7">
        <f t="shared" si="7"/>
        <v>2045.9872186625241</v>
      </c>
      <c r="F80">
        <f t="shared" si="8"/>
        <v>2046</v>
      </c>
      <c r="G80">
        <f t="shared" si="11"/>
        <v>-3.4864199995354284E-2</v>
      </c>
      <c r="I80">
        <f t="shared" ref="I80:I91" si="12">+G80</f>
        <v>-3.4864199995354284E-2</v>
      </c>
      <c r="O80">
        <f t="shared" ca="1" si="9"/>
        <v>-7.5046602371273072E-3</v>
      </c>
      <c r="Q80" s="2">
        <f t="shared" si="10"/>
        <v>32482.881000000001</v>
      </c>
    </row>
    <row r="81" spans="1:17" x14ac:dyDescent="0.2">
      <c r="A81" s="31" t="s">
        <v>270</v>
      </c>
      <c r="B81" s="33" t="s">
        <v>54</v>
      </c>
      <c r="C81" s="32">
        <v>48210.629000000001</v>
      </c>
      <c r="D81" s="5"/>
      <c r="E81" s="7">
        <f t="shared" si="7"/>
        <v>2306.0000123911996</v>
      </c>
      <c r="F81">
        <f t="shared" si="8"/>
        <v>2306</v>
      </c>
      <c r="G81">
        <f t="shared" si="11"/>
        <v>3.3800002711359411E-5</v>
      </c>
      <c r="I81">
        <f t="shared" si="12"/>
        <v>3.3800002711359411E-5</v>
      </c>
      <c r="O81">
        <f t="shared" ca="1" si="9"/>
        <v>-7.1871383183453787E-3</v>
      </c>
      <c r="Q81" s="2">
        <f t="shared" si="10"/>
        <v>33192.129000000001</v>
      </c>
    </row>
    <row r="82" spans="1:17" x14ac:dyDescent="0.2">
      <c r="A82" s="31" t="s">
        <v>275</v>
      </c>
      <c r="B82" s="33" t="s">
        <v>54</v>
      </c>
      <c r="C82" s="32">
        <v>49244.434000000001</v>
      </c>
      <c r="D82" s="5"/>
      <c r="E82" s="7">
        <f t="shared" si="7"/>
        <v>2684.9965357803007</v>
      </c>
      <c r="F82">
        <f t="shared" si="8"/>
        <v>2685</v>
      </c>
      <c r="G82">
        <f t="shared" si="11"/>
        <v>-9.4494999939342961E-3</v>
      </c>
      <c r="I82">
        <f t="shared" si="12"/>
        <v>-9.4494999939342961E-3</v>
      </c>
      <c r="O82">
        <f t="shared" ca="1" si="9"/>
        <v>-6.7242890598132616E-3</v>
      </c>
      <c r="Q82" s="2">
        <f t="shared" si="10"/>
        <v>34225.934000000001</v>
      </c>
    </row>
    <row r="83" spans="1:17" x14ac:dyDescent="0.2">
      <c r="A83" s="7" t="s">
        <v>48</v>
      </c>
      <c r="B83" s="8"/>
      <c r="C83" s="9">
        <v>49776.332000000002</v>
      </c>
      <c r="D83" s="9">
        <v>2E-3</v>
      </c>
      <c r="E83" s="7">
        <f t="shared" ref="E83:E103" si="13">+(C83-C$7)/C$8</f>
        <v>2879.9922001440991</v>
      </c>
      <c r="F83">
        <f t="shared" ref="F83:F103" si="14">ROUND(2*E83,0)/2</f>
        <v>2880</v>
      </c>
      <c r="G83">
        <f t="shared" ref="G83:G103" si="15">+C83-(C$7+F83*C$8)</f>
        <v>-2.1275999992212746E-2</v>
      </c>
      <c r="I83">
        <f t="shared" si="12"/>
        <v>-2.1275999992212746E-2</v>
      </c>
      <c r="O83">
        <f t="shared" ref="O83:O103" ca="1" si="16">+C$11+C$12*$F83</f>
        <v>-6.4861476207268148E-3</v>
      </c>
      <c r="Q83" s="2">
        <f t="shared" ref="Q83:Q103" si="17">+C83-15018.5</f>
        <v>34757.832000000002</v>
      </c>
    </row>
    <row r="84" spans="1:17" x14ac:dyDescent="0.2">
      <c r="A84" s="12" t="s">
        <v>69</v>
      </c>
      <c r="B84" s="8" t="s">
        <v>54</v>
      </c>
      <c r="C84" s="9">
        <v>50414.637000000002</v>
      </c>
      <c r="D84" s="9"/>
      <c r="E84" s="7">
        <f t="shared" si="13"/>
        <v>3113.9970423163463</v>
      </c>
      <c r="F84">
        <f t="shared" si="14"/>
        <v>3114</v>
      </c>
      <c r="G84">
        <f t="shared" si="15"/>
        <v>-8.0677999940235168E-3</v>
      </c>
      <c r="I84">
        <f t="shared" si="12"/>
        <v>-8.0677999940235168E-3</v>
      </c>
      <c r="O84">
        <f t="shared" ca="1" si="16"/>
        <v>-6.2003778938230798E-3</v>
      </c>
      <c r="Q84" s="2">
        <f t="shared" si="17"/>
        <v>35396.137000000002</v>
      </c>
    </row>
    <row r="85" spans="1:17" x14ac:dyDescent="0.2">
      <c r="A85" s="31" t="s">
        <v>288</v>
      </c>
      <c r="B85" s="33" t="s">
        <v>54</v>
      </c>
      <c r="C85" s="32">
        <v>51429.351000000002</v>
      </c>
      <c r="D85" s="5"/>
      <c r="E85" s="7">
        <f t="shared" si="13"/>
        <v>3485.9947384333591</v>
      </c>
      <c r="F85">
        <f t="shared" si="14"/>
        <v>3486</v>
      </c>
      <c r="G85">
        <f t="shared" si="15"/>
        <v>-1.4352199992572423E-2</v>
      </c>
      <c r="I85">
        <f t="shared" si="12"/>
        <v>-1.4352199992572423E-2</v>
      </c>
      <c r="O85">
        <f t="shared" ca="1" si="16"/>
        <v>-5.7460773023350915E-3</v>
      </c>
      <c r="Q85" s="2">
        <f t="shared" si="17"/>
        <v>36410.851000000002</v>
      </c>
    </row>
    <row r="86" spans="1:17" x14ac:dyDescent="0.2">
      <c r="A86" s="31" t="s">
        <v>293</v>
      </c>
      <c r="B86" s="33" t="s">
        <v>54</v>
      </c>
      <c r="C86" s="32">
        <v>51470.29</v>
      </c>
      <c r="D86" s="5"/>
      <c r="E86" s="7">
        <f t="shared" si="13"/>
        <v>3501.0031188058915</v>
      </c>
      <c r="F86">
        <f t="shared" si="14"/>
        <v>3501</v>
      </c>
      <c r="G86">
        <f t="shared" si="15"/>
        <v>8.507300000928808E-3</v>
      </c>
      <c r="I86">
        <f t="shared" si="12"/>
        <v>8.507300000928808E-3</v>
      </c>
      <c r="O86">
        <f t="shared" ca="1" si="16"/>
        <v>-5.7277587300976728E-3</v>
      </c>
      <c r="Q86" s="2">
        <f t="shared" si="17"/>
        <v>36451.79</v>
      </c>
    </row>
    <row r="87" spans="1:17" x14ac:dyDescent="0.2">
      <c r="A87" s="31" t="s">
        <v>288</v>
      </c>
      <c r="B87" s="33" t="s">
        <v>54</v>
      </c>
      <c r="C87" s="32">
        <v>51639.387999999999</v>
      </c>
      <c r="D87" s="5"/>
      <c r="E87" s="7">
        <f t="shared" si="13"/>
        <v>3562.9950361520541</v>
      </c>
      <c r="F87">
        <f t="shared" si="14"/>
        <v>3563</v>
      </c>
      <c r="G87">
        <f t="shared" si="15"/>
        <v>-1.3540100000682287E-2</v>
      </c>
      <c r="I87">
        <f t="shared" si="12"/>
        <v>-1.3540100000682287E-2</v>
      </c>
      <c r="O87">
        <f t="shared" ca="1" si="16"/>
        <v>-5.6520419648496741E-3</v>
      </c>
      <c r="Q87" s="2">
        <f t="shared" si="17"/>
        <v>36620.887999999999</v>
      </c>
    </row>
    <row r="88" spans="1:17" x14ac:dyDescent="0.2">
      <c r="A88" s="31" t="s">
        <v>300</v>
      </c>
      <c r="B88" s="33" t="s">
        <v>54</v>
      </c>
      <c r="C88" s="32">
        <v>52261.328000000001</v>
      </c>
      <c r="D88" s="5"/>
      <c r="E88" s="7">
        <f t="shared" si="13"/>
        <v>3791.0004121723082</v>
      </c>
      <c r="F88">
        <f t="shared" si="14"/>
        <v>3791</v>
      </c>
      <c r="G88">
        <f t="shared" si="15"/>
        <v>1.1243000044487417E-3</v>
      </c>
      <c r="I88">
        <f t="shared" si="12"/>
        <v>1.1243000044487417E-3</v>
      </c>
      <c r="O88">
        <f t="shared" ca="1" si="16"/>
        <v>-5.3735996668409069E-3</v>
      </c>
      <c r="Q88" s="2">
        <f t="shared" si="17"/>
        <v>37242.828000000001</v>
      </c>
    </row>
    <row r="89" spans="1:17" x14ac:dyDescent="0.2">
      <c r="A89" s="31" t="s">
        <v>303</v>
      </c>
      <c r="B89" s="33" t="s">
        <v>54</v>
      </c>
      <c r="C89" s="32">
        <v>52310.404000000002</v>
      </c>
      <c r="D89" s="5"/>
      <c r="E89" s="7">
        <f t="shared" si="13"/>
        <v>3808.9918451619374</v>
      </c>
      <c r="F89">
        <f t="shared" si="14"/>
        <v>3809</v>
      </c>
      <c r="G89">
        <f t="shared" si="15"/>
        <v>-2.2244299994781613E-2</v>
      </c>
      <c r="I89">
        <f t="shared" si="12"/>
        <v>-2.2244299994781613E-2</v>
      </c>
      <c r="O89">
        <f t="shared" ca="1" si="16"/>
        <v>-5.3516173801560043E-3</v>
      </c>
      <c r="Q89" s="2">
        <f t="shared" si="17"/>
        <v>37291.904000000002</v>
      </c>
    </row>
    <row r="90" spans="1:17" x14ac:dyDescent="0.2">
      <c r="A90" s="12" t="s">
        <v>55</v>
      </c>
      <c r="B90" s="8" t="s">
        <v>54</v>
      </c>
      <c r="C90" s="9">
        <v>52531.351000000002</v>
      </c>
      <c r="D90" s="9">
        <v>0.01</v>
      </c>
      <c r="E90" s="7">
        <f t="shared" si="13"/>
        <v>3889.9917869819633</v>
      </c>
      <c r="F90">
        <f t="shared" si="14"/>
        <v>3890</v>
      </c>
      <c r="G90">
        <f t="shared" si="15"/>
        <v>-2.2402999995392747E-2</v>
      </c>
      <c r="I90">
        <f t="shared" si="12"/>
        <v>-2.2402999995392747E-2</v>
      </c>
      <c r="O90">
        <f t="shared" ca="1" si="16"/>
        <v>-5.252697090073942E-3</v>
      </c>
      <c r="Q90" s="2">
        <f t="shared" si="17"/>
        <v>37512.851000000002</v>
      </c>
    </row>
    <row r="91" spans="1:17" x14ac:dyDescent="0.2">
      <c r="A91" s="31" t="s">
        <v>310</v>
      </c>
      <c r="B91" s="33" t="s">
        <v>54</v>
      </c>
      <c r="C91" s="32">
        <v>52651.375</v>
      </c>
      <c r="D91" s="5"/>
      <c r="E91" s="7">
        <f t="shared" si="13"/>
        <v>3933.9930045454812</v>
      </c>
      <c r="F91">
        <f t="shared" si="14"/>
        <v>3934</v>
      </c>
      <c r="G91">
        <f t="shared" si="15"/>
        <v>-1.9081799997366033E-2</v>
      </c>
      <c r="I91">
        <f t="shared" si="12"/>
        <v>-1.9081799997366033E-2</v>
      </c>
      <c r="O91">
        <f t="shared" ca="1" si="16"/>
        <v>-5.1989626115108468E-3</v>
      </c>
      <c r="Q91" s="2">
        <f t="shared" si="17"/>
        <v>37632.875</v>
      </c>
    </row>
    <row r="92" spans="1:17" x14ac:dyDescent="0.2">
      <c r="A92" s="31" t="s">
        <v>315</v>
      </c>
      <c r="B92" s="33" t="s">
        <v>54</v>
      </c>
      <c r="C92" s="32">
        <v>52913.2601</v>
      </c>
      <c r="D92" s="5"/>
      <c r="E92" s="7">
        <f t="shared" si="13"/>
        <v>4030.0009967948968</v>
      </c>
      <c r="F92">
        <f t="shared" si="14"/>
        <v>4030</v>
      </c>
      <c r="G92">
        <f t="shared" si="15"/>
        <v>2.7190000037080608E-3</v>
      </c>
      <c r="K92">
        <f>+G92</f>
        <v>2.7190000037080608E-3</v>
      </c>
      <c r="O92">
        <f t="shared" ca="1" si="16"/>
        <v>-5.0817237491913659E-3</v>
      </c>
      <c r="Q92" s="2">
        <f t="shared" si="17"/>
        <v>37894.7601</v>
      </c>
    </row>
    <row r="93" spans="1:17" x14ac:dyDescent="0.2">
      <c r="A93" s="13" t="s">
        <v>53</v>
      </c>
      <c r="B93" s="14" t="s">
        <v>54</v>
      </c>
      <c r="C93" s="15">
        <v>53306.050300000003</v>
      </c>
      <c r="D93" s="16">
        <v>2.0000000000000001E-4</v>
      </c>
      <c r="E93" s="7">
        <f t="shared" si="13"/>
        <v>4173.9992558682334</v>
      </c>
      <c r="F93">
        <f t="shared" si="14"/>
        <v>4174</v>
      </c>
      <c r="G93">
        <f t="shared" si="15"/>
        <v>-2.0297999944887124E-3</v>
      </c>
      <c r="K93">
        <f>+G93</f>
        <v>-2.0297999944887124E-3</v>
      </c>
      <c r="O93">
        <f t="shared" ca="1" si="16"/>
        <v>-4.9058654557121439E-3</v>
      </c>
      <c r="Q93" s="2">
        <f t="shared" si="17"/>
        <v>38287.550300000003</v>
      </c>
    </row>
    <row r="94" spans="1:17" x14ac:dyDescent="0.2">
      <c r="A94" s="9" t="s">
        <v>61</v>
      </c>
      <c r="B94" s="14" t="s">
        <v>54</v>
      </c>
      <c r="C94" s="9">
        <v>54094.3678</v>
      </c>
      <c r="D94" s="9">
        <v>2.3E-3</v>
      </c>
      <c r="E94" s="7">
        <f t="shared" si="13"/>
        <v>4462.9992044337623</v>
      </c>
      <c r="F94">
        <f t="shared" si="14"/>
        <v>4463</v>
      </c>
      <c r="G94">
        <f t="shared" si="15"/>
        <v>-2.1701000005123205E-3</v>
      </c>
      <c r="J94">
        <f>+G94</f>
        <v>-2.1701000005123205E-3</v>
      </c>
      <c r="O94">
        <f t="shared" ca="1" si="16"/>
        <v>-4.55292763060454E-3</v>
      </c>
      <c r="Q94" s="2">
        <f t="shared" si="17"/>
        <v>39075.8678</v>
      </c>
    </row>
    <row r="95" spans="1:17" x14ac:dyDescent="0.2">
      <c r="A95" s="10" t="s">
        <v>67</v>
      </c>
      <c r="B95" s="11" t="s">
        <v>49</v>
      </c>
      <c r="C95" s="10">
        <v>54338.506999999998</v>
      </c>
      <c r="D95" s="10">
        <v>5.0000000000000001E-4</v>
      </c>
      <c r="E95" s="7">
        <f t="shared" si="13"/>
        <v>4552.5014877686226</v>
      </c>
      <c r="F95">
        <f t="shared" si="14"/>
        <v>4552.5</v>
      </c>
      <c r="G95">
        <f t="shared" si="15"/>
        <v>4.0582500005257316E-3</v>
      </c>
      <c r="I95">
        <f>+G95</f>
        <v>4.0582500005257316E-3</v>
      </c>
      <c r="O95">
        <f t="shared" ca="1" si="16"/>
        <v>-4.4436268162546064E-3</v>
      </c>
      <c r="Q95" s="2">
        <f t="shared" si="17"/>
        <v>39320.006999999998</v>
      </c>
    </row>
    <row r="96" spans="1:17" x14ac:dyDescent="0.2">
      <c r="A96" s="9" t="s">
        <v>72</v>
      </c>
      <c r="B96" s="8"/>
      <c r="C96" s="9">
        <v>56508.43174</v>
      </c>
      <c r="D96" s="9">
        <v>4.2999999999999999E-4</v>
      </c>
      <c r="E96" s="7">
        <f t="shared" si="13"/>
        <v>5348.00347554775</v>
      </c>
      <c r="F96">
        <f t="shared" si="14"/>
        <v>5348</v>
      </c>
      <c r="G96">
        <f t="shared" si="15"/>
        <v>9.4804000036674552E-3</v>
      </c>
      <c r="K96">
        <f>+G96</f>
        <v>9.4804000036674552E-3</v>
      </c>
      <c r="O96">
        <f t="shared" ca="1" si="16"/>
        <v>-3.4721318685968236E-3</v>
      </c>
      <c r="Q96" s="2">
        <f t="shared" si="17"/>
        <v>41489.93174</v>
      </c>
    </row>
    <row r="97" spans="1:17" x14ac:dyDescent="0.2">
      <c r="A97" s="12" t="s">
        <v>68</v>
      </c>
      <c r="B97" s="8" t="s">
        <v>54</v>
      </c>
      <c r="C97" s="9">
        <v>56508.437279999998</v>
      </c>
      <c r="D97" s="9">
        <v>4.0000000000000002E-4</v>
      </c>
      <c r="E97" s="7">
        <f t="shared" si="13"/>
        <v>5348.0055065310971</v>
      </c>
      <c r="F97">
        <f t="shared" si="14"/>
        <v>5348</v>
      </c>
      <c r="G97">
        <f t="shared" si="15"/>
        <v>1.5020400001958478E-2</v>
      </c>
      <c r="K97">
        <f>+G97</f>
        <v>1.5020400001958478E-2</v>
      </c>
      <c r="O97">
        <f t="shared" ca="1" si="16"/>
        <v>-3.4721318685968236E-3</v>
      </c>
      <c r="Q97" s="2">
        <f t="shared" si="17"/>
        <v>41489.937279999998</v>
      </c>
    </row>
    <row r="98" spans="1:17" x14ac:dyDescent="0.2">
      <c r="A98" s="17" t="s">
        <v>70</v>
      </c>
      <c r="B98" s="14" t="s">
        <v>54</v>
      </c>
      <c r="C98" s="9">
        <v>56643.441200000001</v>
      </c>
      <c r="D98" s="15">
        <v>1.9099999999999999E-2</v>
      </c>
      <c r="E98" s="7">
        <f t="shared" si="13"/>
        <v>5397.4984150814535</v>
      </c>
      <c r="F98">
        <f t="shared" si="14"/>
        <v>5397.5</v>
      </c>
      <c r="G98">
        <f t="shared" si="15"/>
        <v>-4.3232499956502579E-3</v>
      </c>
      <c r="J98">
        <f>+G98</f>
        <v>-4.3232499956502579E-3</v>
      </c>
      <c r="O98">
        <f t="shared" ca="1" si="16"/>
        <v>-3.4116805802133412E-3</v>
      </c>
      <c r="Q98" s="2">
        <f t="shared" si="17"/>
        <v>41624.941200000001</v>
      </c>
    </row>
    <row r="99" spans="1:17" x14ac:dyDescent="0.2">
      <c r="A99" s="17" t="s">
        <v>70</v>
      </c>
      <c r="B99" s="14" t="s">
        <v>54</v>
      </c>
      <c r="C99" s="9">
        <v>56650.253499999999</v>
      </c>
      <c r="D99" s="15">
        <v>1E-3</v>
      </c>
      <c r="E99" s="7">
        <f t="shared" si="13"/>
        <v>5399.9958280522578</v>
      </c>
      <c r="F99">
        <f t="shared" si="14"/>
        <v>5400</v>
      </c>
      <c r="G99">
        <f t="shared" si="15"/>
        <v>-1.1379999996279366E-2</v>
      </c>
      <c r="J99">
        <f>+G99</f>
        <v>-1.1379999996279366E-2</v>
      </c>
      <c r="O99">
        <f t="shared" ca="1" si="16"/>
        <v>-3.4086274848404386E-3</v>
      </c>
      <c r="Q99" s="2">
        <f t="shared" si="17"/>
        <v>41631.753499999999</v>
      </c>
    </row>
    <row r="100" spans="1:17" x14ac:dyDescent="0.2">
      <c r="A100" s="15" t="s">
        <v>71</v>
      </c>
      <c r="B100" s="8"/>
      <c r="C100" s="15">
        <v>56950.310599999997</v>
      </c>
      <c r="D100" s="15">
        <v>7.1999999999999998E-3</v>
      </c>
      <c r="E100" s="7">
        <f t="shared" si="13"/>
        <v>5509.9978088109265</v>
      </c>
      <c r="F100">
        <f t="shared" si="14"/>
        <v>5510</v>
      </c>
      <c r="G100">
        <f t="shared" si="15"/>
        <v>-5.9770000007119961E-3</v>
      </c>
      <c r="J100">
        <f>+G100</f>
        <v>-5.9770000007119961E-3</v>
      </c>
      <c r="O100">
        <f t="shared" ca="1" si="16"/>
        <v>-3.2742912884327E-3</v>
      </c>
      <c r="Q100" s="2">
        <f t="shared" si="17"/>
        <v>41931.810599999997</v>
      </c>
    </row>
    <row r="101" spans="1:17" x14ac:dyDescent="0.2">
      <c r="A101" s="31" t="s">
        <v>360</v>
      </c>
      <c r="B101" s="33" t="s">
        <v>54</v>
      </c>
      <c r="C101" s="32">
        <v>56955.767599999999</v>
      </c>
      <c r="D101" s="5"/>
      <c r="E101" s="7">
        <f t="shared" si="13"/>
        <v>5511.9983640685768</v>
      </c>
      <c r="F101">
        <f t="shared" si="14"/>
        <v>5512</v>
      </c>
      <c r="G101">
        <f t="shared" si="15"/>
        <v>-4.4624000001931563E-3</v>
      </c>
      <c r="K101">
        <f>+G101</f>
        <v>-4.4624000001931563E-3</v>
      </c>
      <c r="O101">
        <f t="shared" ca="1" si="16"/>
        <v>-3.2718488121343771E-3</v>
      </c>
      <c r="Q101" s="2">
        <f t="shared" si="17"/>
        <v>41937.267599999999</v>
      </c>
    </row>
    <row r="102" spans="1:17" x14ac:dyDescent="0.2">
      <c r="A102" s="37" t="s">
        <v>0</v>
      </c>
      <c r="B102" s="38" t="s">
        <v>54</v>
      </c>
      <c r="C102" s="39">
        <v>56955.767599999999</v>
      </c>
      <c r="D102" s="39">
        <v>5.0000000000000001E-4</v>
      </c>
      <c r="E102" s="7">
        <f t="shared" si="13"/>
        <v>5511.9983640685768</v>
      </c>
      <c r="F102">
        <f t="shared" si="14"/>
        <v>5512</v>
      </c>
      <c r="G102">
        <f t="shared" si="15"/>
        <v>-4.4624000001931563E-3</v>
      </c>
      <c r="K102">
        <f>+G102</f>
        <v>-4.4624000001931563E-3</v>
      </c>
      <c r="O102">
        <f t="shared" ca="1" si="16"/>
        <v>-3.2718488121343771E-3</v>
      </c>
      <c r="Q102" s="2">
        <f t="shared" si="17"/>
        <v>41937.267599999999</v>
      </c>
    </row>
    <row r="103" spans="1:17" x14ac:dyDescent="0.2">
      <c r="A103" s="34" t="s">
        <v>362</v>
      </c>
      <c r="B103" s="35" t="s">
        <v>54</v>
      </c>
      <c r="C103" s="36">
        <v>57295.375699999997</v>
      </c>
      <c r="D103" s="67">
        <v>4.7000000000000002E-3</v>
      </c>
      <c r="E103" s="7">
        <f t="shared" si="13"/>
        <v>5636.4998795524225</v>
      </c>
      <c r="F103">
        <f t="shared" si="14"/>
        <v>5636.5</v>
      </c>
      <c r="G103">
        <f t="shared" si="15"/>
        <v>-3.2854999881237745E-4</v>
      </c>
      <c r="K103">
        <f>+G103</f>
        <v>-3.2854999881237745E-4</v>
      </c>
      <c r="O103">
        <f t="shared" ca="1" si="16"/>
        <v>-3.1198046625638002E-3</v>
      </c>
      <c r="Q103" s="2">
        <f t="shared" si="17"/>
        <v>42276.875699999997</v>
      </c>
    </row>
    <row r="104" spans="1:17" x14ac:dyDescent="0.2">
      <c r="B104" s="3"/>
      <c r="C104" s="5"/>
      <c r="D104" s="5"/>
    </row>
    <row r="105" spans="1:17" x14ac:dyDescent="0.2">
      <c r="B105" s="3"/>
      <c r="C105" s="5"/>
      <c r="D105" s="5"/>
    </row>
    <row r="106" spans="1:17" x14ac:dyDescent="0.2">
      <c r="B106" s="3"/>
      <c r="C106" s="5"/>
      <c r="D106" s="5"/>
    </row>
    <row r="107" spans="1:17" x14ac:dyDescent="0.2">
      <c r="B107" s="3"/>
      <c r="C107" s="5"/>
      <c r="D107" s="5"/>
    </row>
    <row r="108" spans="1:17" x14ac:dyDescent="0.2">
      <c r="B108" s="3"/>
      <c r="C108" s="5"/>
      <c r="D108" s="5"/>
    </row>
    <row r="109" spans="1:17" x14ac:dyDescent="0.2">
      <c r="B109" s="3"/>
      <c r="C109" s="5"/>
      <c r="D109" s="5"/>
    </row>
    <row r="110" spans="1:17" x14ac:dyDescent="0.2">
      <c r="B110" s="3"/>
      <c r="C110" s="5"/>
      <c r="D110" s="5"/>
    </row>
    <row r="111" spans="1:17" x14ac:dyDescent="0.2">
      <c r="B111" s="3"/>
      <c r="C111" s="5"/>
      <c r="D111" s="5"/>
    </row>
    <row r="112" spans="1:17" x14ac:dyDescent="0.2">
      <c r="B112" s="3"/>
      <c r="C112" s="5"/>
      <c r="D112" s="5"/>
    </row>
    <row r="113" spans="2:4" x14ac:dyDescent="0.2">
      <c r="B113" s="3"/>
      <c r="C113" s="5"/>
      <c r="D113" s="5"/>
    </row>
    <row r="114" spans="2:4" x14ac:dyDescent="0.2">
      <c r="B114" s="3"/>
      <c r="C114" s="5"/>
      <c r="D114" s="5"/>
    </row>
    <row r="115" spans="2:4" x14ac:dyDescent="0.2">
      <c r="B115" s="3"/>
      <c r="C115" s="5"/>
      <c r="D115" s="5"/>
    </row>
    <row r="116" spans="2:4" x14ac:dyDescent="0.2">
      <c r="B116" s="3"/>
      <c r="C116" s="5"/>
      <c r="D116" s="5"/>
    </row>
    <row r="117" spans="2:4" x14ac:dyDescent="0.2">
      <c r="B117" s="3"/>
      <c r="C117" s="5"/>
      <c r="D117" s="5"/>
    </row>
    <row r="118" spans="2:4" x14ac:dyDescent="0.2">
      <c r="B118" s="3"/>
      <c r="C118" s="5"/>
      <c r="D118" s="5"/>
    </row>
    <row r="119" spans="2:4" x14ac:dyDescent="0.2">
      <c r="B119" s="3"/>
      <c r="C119" s="5"/>
      <c r="D119" s="5"/>
    </row>
    <row r="120" spans="2:4" x14ac:dyDescent="0.2">
      <c r="B120" s="3"/>
      <c r="C120" s="5"/>
      <c r="D120" s="5"/>
    </row>
    <row r="121" spans="2:4" x14ac:dyDescent="0.2">
      <c r="B121" s="3"/>
      <c r="C121" s="5"/>
      <c r="D121" s="5"/>
    </row>
    <row r="122" spans="2:4" x14ac:dyDescent="0.2">
      <c r="B122" s="3"/>
      <c r="C122" s="5"/>
      <c r="D122" s="5"/>
    </row>
    <row r="123" spans="2:4" x14ac:dyDescent="0.2">
      <c r="B123" s="3"/>
      <c r="C123" s="5"/>
      <c r="D123" s="5"/>
    </row>
    <row r="124" spans="2:4" x14ac:dyDescent="0.2">
      <c r="B124" s="3"/>
      <c r="C124" s="5"/>
      <c r="D124" s="5"/>
    </row>
    <row r="125" spans="2:4" x14ac:dyDescent="0.2">
      <c r="B125" s="3"/>
      <c r="C125" s="5"/>
      <c r="D125" s="5"/>
    </row>
    <row r="126" spans="2:4" x14ac:dyDescent="0.2">
      <c r="B126" s="3"/>
      <c r="C126" s="5"/>
      <c r="D126" s="5"/>
    </row>
    <row r="127" spans="2:4" x14ac:dyDescent="0.2">
      <c r="B127" s="3"/>
      <c r="C127" s="5"/>
      <c r="D127" s="5"/>
    </row>
    <row r="128" spans="2:4" x14ac:dyDescent="0.2">
      <c r="B128" s="3"/>
      <c r="C128" s="5"/>
      <c r="D128" s="5"/>
    </row>
    <row r="129" spans="2:4" x14ac:dyDescent="0.2">
      <c r="B129" s="3"/>
      <c r="C129" s="5"/>
      <c r="D129" s="5"/>
    </row>
    <row r="130" spans="2:4" x14ac:dyDescent="0.2">
      <c r="B130" s="3"/>
      <c r="C130" s="5"/>
      <c r="D130" s="5"/>
    </row>
    <row r="131" spans="2:4" x14ac:dyDescent="0.2">
      <c r="B131" s="3"/>
      <c r="C131" s="5"/>
      <c r="D131" s="5"/>
    </row>
    <row r="132" spans="2:4" x14ac:dyDescent="0.2">
      <c r="B132" s="3"/>
      <c r="C132" s="5"/>
      <c r="D132" s="5"/>
    </row>
    <row r="133" spans="2:4" x14ac:dyDescent="0.2">
      <c r="B133" s="3"/>
      <c r="C133" s="5"/>
      <c r="D133" s="5"/>
    </row>
    <row r="134" spans="2:4" x14ac:dyDescent="0.2">
      <c r="C134" s="5"/>
      <c r="D134" s="5"/>
    </row>
    <row r="135" spans="2:4" x14ac:dyDescent="0.2">
      <c r="C135" s="5"/>
      <c r="D135" s="5"/>
    </row>
    <row r="136" spans="2:4" x14ac:dyDescent="0.2">
      <c r="C136" s="5"/>
      <c r="D136" s="5"/>
    </row>
    <row r="137" spans="2:4" x14ac:dyDescent="0.2">
      <c r="C137" s="5"/>
      <c r="D137" s="5"/>
    </row>
    <row r="138" spans="2:4" x14ac:dyDescent="0.2">
      <c r="C138" s="5"/>
      <c r="D138" s="5"/>
    </row>
    <row r="139" spans="2:4" x14ac:dyDescent="0.2">
      <c r="C139" s="5"/>
      <c r="D139" s="5"/>
    </row>
    <row r="140" spans="2:4" x14ac:dyDescent="0.2">
      <c r="C140" s="5"/>
      <c r="D140" s="5"/>
    </row>
    <row r="141" spans="2:4" x14ac:dyDescent="0.2">
      <c r="C141" s="5"/>
      <c r="D141" s="5"/>
    </row>
    <row r="142" spans="2:4" x14ac:dyDescent="0.2">
      <c r="C142" s="5"/>
      <c r="D142" s="5"/>
    </row>
    <row r="143" spans="2:4" x14ac:dyDescent="0.2">
      <c r="C143" s="5"/>
      <c r="D143" s="5"/>
    </row>
    <row r="144" spans="2:4" x14ac:dyDescent="0.2">
      <c r="C144" s="5"/>
      <c r="D144" s="5"/>
    </row>
    <row r="145" spans="3:4" x14ac:dyDescent="0.2">
      <c r="C145" s="5"/>
      <c r="D145" s="5"/>
    </row>
    <row r="146" spans="3:4" x14ac:dyDescent="0.2">
      <c r="C146" s="5"/>
      <c r="D146" s="5"/>
    </row>
    <row r="147" spans="3:4" x14ac:dyDescent="0.2">
      <c r="C147" s="5"/>
      <c r="D147" s="5"/>
    </row>
    <row r="148" spans="3:4" x14ac:dyDescent="0.2">
      <c r="C148" s="5"/>
      <c r="D148" s="5"/>
    </row>
    <row r="149" spans="3:4" x14ac:dyDescent="0.2">
      <c r="C149" s="5"/>
      <c r="D149" s="5"/>
    </row>
    <row r="150" spans="3:4" x14ac:dyDescent="0.2">
      <c r="C150" s="5"/>
      <c r="D150" s="5"/>
    </row>
    <row r="151" spans="3:4" x14ac:dyDescent="0.2">
      <c r="C151" s="5"/>
      <c r="D151" s="5"/>
    </row>
    <row r="152" spans="3:4" x14ac:dyDescent="0.2">
      <c r="C152" s="5"/>
      <c r="D152" s="5"/>
    </row>
    <row r="153" spans="3:4" x14ac:dyDescent="0.2">
      <c r="C153" s="5"/>
      <c r="D153" s="5"/>
    </row>
    <row r="154" spans="3:4" x14ac:dyDescent="0.2">
      <c r="C154" s="5"/>
      <c r="D154" s="5"/>
    </row>
    <row r="155" spans="3:4" x14ac:dyDescent="0.2">
      <c r="C155" s="5"/>
      <c r="D155" s="5"/>
    </row>
    <row r="156" spans="3:4" x14ac:dyDescent="0.2">
      <c r="C156" s="5"/>
      <c r="D156" s="5"/>
    </row>
    <row r="157" spans="3:4" x14ac:dyDescent="0.2">
      <c r="C157" s="5"/>
      <c r="D157" s="5"/>
    </row>
    <row r="158" spans="3:4" x14ac:dyDescent="0.2">
      <c r="C158" s="5"/>
      <c r="D158" s="5"/>
    </row>
    <row r="159" spans="3:4" x14ac:dyDescent="0.2">
      <c r="C159" s="5"/>
      <c r="D159" s="5"/>
    </row>
    <row r="160" spans="3:4" x14ac:dyDescent="0.2">
      <c r="C160" s="5"/>
      <c r="D160" s="5"/>
    </row>
    <row r="161" spans="3:4" x14ac:dyDescent="0.2">
      <c r="C161" s="5"/>
      <c r="D161" s="5"/>
    </row>
    <row r="162" spans="3:4" x14ac:dyDescent="0.2">
      <c r="C162" s="5"/>
      <c r="D162" s="5"/>
    </row>
    <row r="163" spans="3:4" x14ac:dyDescent="0.2">
      <c r="C163" s="5"/>
      <c r="D163" s="5"/>
    </row>
    <row r="164" spans="3:4" x14ac:dyDescent="0.2">
      <c r="C164" s="5"/>
      <c r="D164" s="5"/>
    </row>
    <row r="165" spans="3:4" x14ac:dyDescent="0.2">
      <c r="C165" s="5"/>
      <c r="D165" s="5"/>
    </row>
    <row r="166" spans="3:4" x14ac:dyDescent="0.2">
      <c r="C166" s="5"/>
      <c r="D166" s="5"/>
    </row>
    <row r="167" spans="3:4" x14ac:dyDescent="0.2">
      <c r="C167" s="5"/>
      <c r="D167" s="5"/>
    </row>
    <row r="168" spans="3:4" x14ac:dyDescent="0.2">
      <c r="C168" s="5"/>
      <c r="D168" s="5"/>
    </row>
    <row r="169" spans="3:4" x14ac:dyDescent="0.2">
      <c r="C169" s="5"/>
      <c r="D169" s="5"/>
    </row>
    <row r="170" spans="3:4" x14ac:dyDescent="0.2">
      <c r="C170" s="5"/>
      <c r="D170" s="5"/>
    </row>
    <row r="171" spans="3:4" x14ac:dyDescent="0.2">
      <c r="C171" s="5"/>
      <c r="D171" s="5"/>
    </row>
    <row r="172" spans="3:4" x14ac:dyDescent="0.2">
      <c r="C172" s="5"/>
      <c r="D172" s="5"/>
    </row>
    <row r="173" spans="3:4" x14ac:dyDescent="0.2">
      <c r="C173" s="5"/>
      <c r="D173" s="5"/>
    </row>
    <row r="174" spans="3:4" x14ac:dyDescent="0.2">
      <c r="C174" s="5"/>
      <c r="D174" s="5"/>
    </row>
    <row r="175" spans="3:4" x14ac:dyDescent="0.2">
      <c r="C175" s="5"/>
      <c r="D175" s="5"/>
    </row>
    <row r="176" spans="3:4" x14ac:dyDescent="0.2">
      <c r="C176" s="5"/>
      <c r="D176" s="5"/>
    </row>
    <row r="177" spans="3:4" x14ac:dyDescent="0.2">
      <c r="C177" s="5"/>
      <c r="D177" s="5"/>
    </row>
    <row r="178" spans="3:4" x14ac:dyDescent="0.2">
      <c r="C178" s="5"/>
      <c r="D178" s="5"/>
    </row>
    <row r="179" spans="3:4" x14ac:dyDescent="0.2">
      <c r="C179" s="5"/>
      <c r="D179" s="5"/>
    </row>
    <row r="180" spans="3:4" x14ac:dyDescent="0.2">
      <c r="C180" s="5"/>
      <c r="D180" s="5"/>
    </row>
    <row r="181" spans="3:4" x14ac:dyDescent="0.2">
      <c r="C181" s="5"/>
      <c r="D181" s="5"/>
    </row>
    <row r="182" spans="3:4" x14ac:dyDescent="0.2">
      <c r="C182" s="5"/>
      <c r="D182" s="5"/>
    </row>
    <row r="183" spans="3:4" x14ac:dyDescent="0.2">
      <c r="C183" s="5"/>
      <c r="D183" s="5"/>
    </row>
    <row r="184" spans="3:4" x14ac:dyDescent="0.2">
      <c r="C184" s="5"/>
      <c r="D184" s="5"/>
    </row>
    <row r="185" spans="3:4" x14ac:dyDescent="0.2">
      <c r="C185" s="5"/>
      <c r="D185" s="5"/>
    </row>
    <row r="186" spans="3:4" x14ac:dyDescent="0.2">
      <c r="C186" s="5"/>
      <c r="D186" s="5"/>
    </row>
    <row r="187" spans="3:4" x14ac:dyDescent="0.2">
      <c r="C187" s="5"/>
      <c r="D187" s="5"/>
    </row>
    <row r="188" spans="3:4" x14ac:dyDescent="0.2">
      <c r="C188" s="5"/>
      <c r="D188" s="5"/>
    </row>
    <row r="189" spans="3:4" x14ac:dyDescent="0.2">
      <c r="C189" s="5"/>
      <c r="D189" s="5"/>
    </row>
    <row r="190" spans="3:4" x14ac:dyDescent="0.2">
      <c r="C190" s="5"/>
      <c r="D190" s="5"/>
    </row>
    <row r="191" spans="3:4" x14ac:dyDescent="0.2">
      <c r="C191" s="5"/>
      <c r="D191" s="5"/>
    </row>
    <row r="192" spans="3:4" x14ac:dyDescent="0.2">
      <c r="C192" s="5"/>
      <c r="D192" s="5"/>
    </row>
    <row r="193" spans="3:4" x14ac:dyDescent="0.2">
      <c r="C193" s="5"/>
      <c r="D193" s="5"/>
    </row>
    <row r="194" spans="3:4" x14ac:dyDescent="0.2">
      <c r="C194" s="5"/>
      <c r="D194" s="5"/>
    </row>
    <row r="195" spans="3:4" x14ac:dyDescent="0.2">
      <c r="C195" s="5"/>
      <c r="D195" s="5"/>
    </row>
    <row r="196" spans="3:4" x14ac:dyDescent="0.2">
      <c r="C196" s="5"/>
      <c r="D196" s="5"/>
    </row>
    <row r="197" spans="3:4" x14ac:dyDescent="0.2">
      <c r="C197" s="5"/>
      <c r="D197" s="5"/>
    </row>
    <row r="198" spans="3:4" x14ac:dyDescent="0.2">
      <c r="C198" s="5"/>
      <c r="D198" s="5"/>
    </row>
    <row r="199" spans="3:4" x14ac:dyDescent="0.2">
      <c r="C199" s="5"/>
      <c r="D199" s="5"/>
    </row>
    <row r="200" spans="3:4" x14ac:dyDescent="0.2">
      <c r="C200" s="5"/>
      <c r="D200" s="5"/>
    </row>
    <row r="201" spans="3:4" x14ac:dyDescent="0.2">
      <c r="C201" s="5"/>
      <c r="D201" s="5"/>
    </row>
    <row r="202" spans="3:4" x14ac:dyDescent="0.2">
      <c r="C202" s="5"/>
      <c r="D202" s="5"/>
    </row>
    <row r="203" spans="3:4" x14ac:dyDescent="0.2">
      <c r="C203" s="5"/>
      <c r="D203" s="5"/>
    </row>
    <row r="204" spans="3:4" x14ac:dyDescent="0.2">
      <c r="C204" s="5"/>
      <c r="D204" s="5"/>
    </row>
    <row r="205" spans="3:4" x14ac:dyDescent="0.2">
      <c r="C205" s="5"/>
      <c r="D205" s="5"/>
    </row>
    <row r="206" spans="3:4" x14ac:dyDescent="0.2">
      <c r="C206" s="5"/>
      <c r="D206" s="5"/>
    </row>
    <row r="207" spans="3:4" x14ac:dyDescent="0.2">
      <c r="C207" s="5"/>
      <c r="D207" s="5"/>
    </row>
    <row r="208" spans="3:4" x14ac:dyDescent="0.2">
      <c r="C208" s="5"/>
      <c r="D208" s="5"/>
    </row>
    <row r="209" spans="3:4" x14ac:dyDescent="0.2">
      <c r="C209" s="5"/>
      <c r="D209" s="5"/>
    </row>
    <row r="210" spans="3:4" x14ac:dyDescent="0.2">
      <c r="C210" s="5"/>
      <c r="D210" s="5"/>
    </row>
    <row r="211" spans="3:4" x14ac:dyDescent="0.2">
      <c r="C211" s="5"/>
      <c r="D211" s="5"/>
    </row>
    <row r="212" spans="3:4" x14ac:dyDescent="0.2">
      <c r="C212" s="5"/>
      <c r="D212" s="5"/>
    </row>
    <row r="213" spans="3:4" x14ac:dyDescent="0.2">
      <c r="C213" s="5"/>
      <c r="D213" s="5"/>
    </row>
    <row r="214" spans="3:4" x14ac:dyDescent="0.2">
      <c r="C214" s="5"/>
      <c r="D214" s="5"/>
    </row>
    <row r="215" spans="3:4" x14ac:dyDescent="0.2">
      <c r="C215" s="5"/>
      <c r="D215" s="5"/>
    </row>
    <row r="216" spans="3:4" x14ac:dyDescent="0.2">
      <c r="C216" s="5"/>
      <c r="D216" s="5"/>
    </row>
    <row r="217" spans="3:4" x14ac:dyDescent="0.2">
      <c r="C217" s="5"/>
      <c r="D217" s="5"/>
    </row>
    <row r="218" spans="3:4" x14ac:dyDescent="0.2">
      <c r="C218" s="5"/>
      <c r="D218" s="5"/>
    </row>
    <row r="219" spans="3:4" x14ac:dyDescent="0.2">
      <c r="C219" s="5"/>
      <c r="D219" s="5"/>
    </row>
    <row r="220" spans="3:4" x14ac:dyDescent="0.2">
      <c r="C220" s="5"/>
      <c r="D220" s="5"/>
    </row>
    <row r="221" spans="3:4" x14ac:dyDescent="0.2">
      <c r="C221" s="5"/>
      <c r="D221" s="5"/>
    </row>
    <row r="222" spans="3:4" x14ac:dyDescent="0.2">
      <c r="C222" s="5"/>
      <c r="D222" s="5"/>
    </row>
    <row r="223" spans="3:4" x14ac:dyDescent="0.2">
      <c r="C223" s="5"/>
      <c r="D223" s="5"/>
    </row>
    <row r="224" spans="3:4" x14ac:dyDescent="0.2">
      <c r="C224" s="5"/>
      <c r="D224" s="5"/>
    </row>
    <row r="225" spans="3:4" x14ac:dyDescent="0.2">
      <c r="C225" s="5"/>
      <c r="D225" s="5"/>
    </row>
    <row r="226" spans="3:4" x14ac:dyDescent="0.2">
      <c r="C226" s="5"/>
      <c r="D226" s="5"/>
    </row>
    <row r="227" spans="3:4" x14ac:dyDescent="0.2">
      <c r="C227" s="5"/>
      <c r="D227" s="5"/>
    </row>
    <row r="228" spans="3:4" x14ac:dyDescent="0.2">
      <c r="C228" s="5"/>
      <c r="D228" s="5"/>
    </row>
    <row r="229" spans="3:4" x14ac:dyDescent="0.2">
      <c r="C229" s="5"/>
      <c r="D229" s="5"/>
    </row>
    <row r="230" spans="3:4" x14ac:dyDescent="0.2">
      <c r="C230" s="5"/>
      <c r="D230" s="5"/>
    </row>
    <row r="231" spans="3:4" x14ac:dyDescent="0.2">
      <c r="C231" s="5"/>
      <c r="D231" s="5"/>
    </row>
    <row r="232" spans="3:4" x14ac:dyDescent="0.2">
      <c r="C232" s="5"/>
      <c r="D232" s="5"/>
    </row>
    <row r="233" spans="3:4" x14ac:dyDescent="0.2">
      <c r="C233" s="5"/>
      <c r="D233" s="5"/>
    </row>
    <row r="234" spans="3:4" x14ac:dyDescent="0.2">
      <c r="C234" s="5"/>
      <c r="D234" s="5"/>
    </row>
    <row r="235" spans="3:4" x14ac:dyDescent="0.2">
      <c r="C235" s="5"/>
      <c r="D235" s="5"/>
    </row>
    <row r="236" spans="3:4" x14ac:dyDescent="0.2">
      <c r="C236" s="5"/>
      <c r="D236" s="5"/>
    </row>
    <row r="237" spans="3:4" x14ac:dyDescent="0.2">
      <c r="C237" s="5"/>
      <c r="D237" s="5"/>
    </row>
    <row r="238" spans="3:4" x14ac:dyDescent="0.2">
      <c r="C238" s="5"/>
      <c r="D238" s="5"/>
    </row>
    <row r="239" spans="3:4" x14ac:dyDescent="0.2">
      <c r="C239" s="5"/>
      <c r="D239" s="5"/>
    </row>
    <row r="240" spans="3:4" x14ac:dyDescent="0.2">
      <c r="C240" s="5"/>
      <c r="D240" s="5"/>
    </row>
    <row r="241" spans="3:4" x14ac:dyDescent="0.2">
      <c r="C241" s="5"/>
      <c r="D241" s="5"/>
    </row>
    <row r="242" spans="3:4" x14ac:dyDescent="0.2">
      <c r="C242" s="5"/>
      <c r="D242" s="5"/>
    </row>
    <row r="243" spans="3:4" x14ac:dyDescent="0.2">
      <c r="C243" s="5"/>
      <c r="D243" s="5"/>
    </row>
    <row r="244" spans="3:4" x14ac:dyDescent="0.2">
      <c r="C244" s="5"/>
      <c r="D244" s="5"/>
    </row>
    <row r="245" spans="3:4" x14ac:dyDescent="0.2">
      <c r="C245" s="5"/>
      <c r="D245" s="5"/>
    </row>
    <row r="246" spans="3:4" x14ac:dyDescent="0.2">
      <c r="C246" s="5"/>
      <c r="D246" s="5"/>
    </row>
    <row r="247" spans="3:4" x14ac:dyDescent="0.2">
      <c r="C247" s="5"/>
      <c r="D247" s="5"/>
    </row>
    <row r="248" spans="3:4" x14ac:dyDescent="0.2">
      <c r="C248" s="5"/>
      <c r="D248" s="5"/>
    </row>
    <row r="249" spans="3:4" x14ac:dyDescent="0.2">
      <c r="C249" s="5"/>
      <c r="D249" s="5"/>
    </row>
    <row r="250" spans="3:4" x14ac:dyDescent="0.2">
      <c r="C250" s="5"/>
      <c r="D250" s="5"/>
    </row>
    <row r="251" spans="3:4" x14ac:dyDescent="0.2">
      <c r="C251" s="5"/>
      <c r="D251" s="5"/>
    </row>
    <row r="252" spans="3:4" x14ac:dyDescent="0.2">
      <c r="C252" s="5"/>
      <c r="D252" s="5"/>
    </row>
    <row r="253" spans="3:4" x14ac:dyDescent="0.2">
      <c r="C253" s="5"/>
      <c r="D253" s="5"/>
    </row>
    <row r="254" spans="3:4" x14ac:dyDescent="0.2">
      <c r="C254" s="5"/>
      <c r="D254" s="5"/>
    </row>
    <row r="255" spans="3:4" x14ac:dyDescent="0.2">
      <c r="C255" s="5"/>
      <c r="D255" s="5"/>
    </row>
    <row r="256" spans="3:4" x14ac:dyDescent="0.2">
      <c r="C256" s="5"/>
      <c r="D256" s="5"/>
    </row>
    <row r="257" spans="3:4" x14ac:dyDescent="0.2">
      <c r="C257" s="5"/>
      <c r="D257" s="5"/>
    </row>
    <row r="258" spans="3:4" x14ac:dyDescent="0.2">
      <c r="C258" s="4"/>
      <c r="D258" s="4"/>
    </row>
    <row r="259" spans="3:4" x14ac:dyDescent="0.2">
      <c r="C259" s="4"/>
      <c r="D259" s="4"/>
    </row>
    <row r="260" spans="3:4" x14ac:dyDescent="0.2">
      <c r="C260" s="4"/>
      <c r="D260" s="4"/>
    </row>
    <row r="261" spans="3:4" x14ac:dyDescent="0.2">
      <c r="C261" s="4"/>
      <c r="D261" s="4"/>
    </row>
    <row r="262" spans="3:4" x14ac:dyDescent="0.2">
      <c r="C262" s="4"/>
      <c r="D262" s="4"/>
    </row>
    <row r="263" spans="3:4" x14ac:dyDescent="0.2">
      <c r="C263" s="4"/>
      <c r="D263" s="4"/>
    </row>
    <row r="264" spans="3:4" x14ac:dyDescent="0.2">
      <c r="C264" s="4"/>
      <c r="D264" s="4"/>
    </row>
    <row r="265" spans="3:4" x14ac:dyDescent="0.2">
      <c r="C265" s="4"/>
      <c r="D265" s="4"/>
    </row>
    <row r="266" spans="3:4" x14ac:dyDescent="0.2">
      <c r="C266" s="4"/>
      <c r="D266" s="4"/>
    </row>
    <row r="267" spans="3:4" x14ac:dyDescent="0.2">
      <c r="C267" s="4"/>
      <c r="D267" s="4"/>
    </row>
    <row r="268" spans="3:4" x14ac:dyDescent="0.2">
      <c r="C268" s="4"/>
      <c r="D268" s="4"/>
    </row>
    <row r="269" spans="3:4" x14ac:dyDescent="0.2">
      <c r="C269" s="4"/>
      <c r="D269" s="4"/>
    </row>
    <row r="270" spans="3:4" x14ac:dyDescent="0.2">
      <c r="C270" s="4"/>
      <c r="D270" s="4"/>
    </row>
    <row r="271" spans="3:4" x14ac:dyDescent="0.2">
      <c r="C271" s="4"/>
      <c r="D271" s="4"/>
    </row>
    <row r="272" spans="3:4" x14ac:dyDescent="0.2">
      <c r="C272" s="4"/>
      <c r="D272" s="4"/>
    </row>
    <row r="273" spans="3:4" x14ac:dyDescent="0.2">
      <c r="C273" s="4"/>
      <c r="D273" s="4"/>
    </row>
    <row r="274" spans="3:4" x14ac:dyDescent="0.2">
      <c r="C274" s="4"/>
      <c r="D274" s="4"/>
    </row>
    <row r="275" spans="3:4" x14ac:dyDescent="0.2">
      <c r="C275" s="4"/>
      <c r="D275" s="4"/>
    </row>
    <row r="276" spans="3:4" x14ac:dyDescent="0.2">
      <c r="C276" s="4"/>
      <c r="D276" s="4"/>
    </row>
    <row r="277" spans="3:4" x14ac:dyDescent="0.2">
      <c r="C277" s="4"/>
      <c r="D277" s="4"/>
    </row>
    <row r="278" spans="3:4" x14ac:dyDescent="0.2">
      <c r="C278" s="4"/>
      <c r="D278" s="4"/>
    </row>
    <row r="279" spans="3:4" x14ac:dyDescent="0.2">
      <c r="C279" s="4"/>
      <c r="D279" s="4"/>
    </row>
    <row r="280" spans="3:4" x14ac:dyDescent="0.2">
      <c r="C280" s="4"/>
      <c r="D280" s="4"/>
    </row>
    <row r="281" spans="3:4" x14ac:dyDescent="0.2">
      <c r="C281" s="4"/>
      <c r="D281" s="4"/>
    </row>
    <row r="282" spans="3:4" x14ac:dyDescent="0.2">
      <c r="C282" s="4"/>
      <c r="D282" s="4"/>
    </row>
    <row r="283" spans="3:4" x14ac:dyDescent="0.2">
      <c r="C283" s="4"/>
      <c r="D283" s="4"/>
    </row>
    <row r="284" spans="3:4" x14ac:dyDescent="0.2">
      <c r="C284" s="4"/>
      <c r="D284" s="4"/>
    </row>
    <row r="285" spans="3:4" x14ac:dyDescent="0.2">
      <c r="C285" s="4"/>
      <c r="D285" s="4"/>
    </row>
    <row r="286" spans="3:4" x14ac:dyDescent="0.2">
      <c r="C286" s="4"/>
      <c r="D286" s="4"/>
    </row>
    <row r="287" spans="3:4" x14ac:dyDescent="0.2">
      <c r="C287" s="4"/>
      <c r="D287" s="4"/>
    </row>
    <row r="288" spans="3:4" x14ac:dyDescent="0.2">
      <c r="C288" s="4"/>
      <c r="D288" s="4"/>
    </row>
    <row r="289" spans="3:4" x14ac:dyDescent="0.2">
      <c r="C289" s="4"/>
      <c r="D289" s="4"/>
    </row>
    <row r="290" spans="3:4" x14ac:dyDescent="0.2">
      <c r="C290" s="4"/>
      <c r="D290" s="4"/>
    </row>
    <row r="291" spans="3:4" x14ac:dyDescent="0.2">
      <c r="C291" s="4"/>
      <c r="D291" s="4"/>
    </row>
    <row r="292" spans="3:4" x14ac:dyDescent="0.2">
      <c r="C292" s="4"/>
      <c r="D292" s="4"/>
    </row>
    <row r="293" spans="3:4" x14ac:dyDescent="0.2">
      <c r="C293" s="4"/>
      <c r="D293" s="4"/>
    </row>
    <row r="294" spans="3:4" x14ac:dyDescent="0.2">
      <c r="C294" s="4"/>
      <c r="D294" s="4"/>
    </row>
    <row r="295" spans="3:4" x14ac:dyDescent="0.2">
      <c r="C295" s="4"/>
      <c r="D295" s="4"/>
    </row>
    <row r="296" spans="3:4" x14ac:dyDescent="0.2">
      <c r="C296" s="4"/>
      <c r="D296" s="4"/>
    </row>
    <row r="297" spans="3:4" x14ac:dyDescent="0.2">
      <c r="C297" s="4"/>
      <c r="D297" s="4"/>
    </row>
    <row r="298" spans="3:4" x14ac:dyDescent="0.2">
      <c r="C298" s="4"/>
      <c r="D298" s="4"/>
    </row>
    <row r="299" spans="3:4" x14ac:dyDescent="0.2">
      <c r="C299" s="4"/>
      <c r="D299" s="4"/>
    </row>
    <row r="300" spans="3:4" x14ac:dyDescent="0.2">
      <c r="C300" s="4"/>
      <c r="D300" s="4"/>
    </row>
    <row r="301" spans="3:4" x14ac:dyDescent="0.2">
      <c r="C301" s="4"/>
      <c r="D301" s="4"/>
    </row>
    <row r="302" spans="3:4" x14ac:dyDescent="0.2">
      <c r="C302" s="4"/>
      <c r="D302" s="4"/>
    </row>
    <row r="303" spans="3:4" x14ac:dyDescent="0.2">
      <c r="C303" s="4"/>
      <c r="D303" s="4"/>
    </row>
    <row r="304" spans="3:4" x14ac:dyDescent="0.2">
      <c r="C304" s="4"/>
      <c r="D304" s="4"/>
    </row>
    <row r="305" spans="3:4" x14ac:dyDescent="0.2">
      <c r="C305" s="4"/>
      <c r="D305" s="4"/>
    </row>
    <row r="306" spans="3:4" x14ac:dyDescent="0.2">
      <c r="C306" s="4"/>
      <c r="D306" s="4"/>
    </row>
    <row r="307" spans="3:4" x14ac:dyDescent="0.2">
      <c r="C307" s="4"/>
      <c r="D307" s="4"/>
    </row>
    <row r="308" spans="3:4" x14ac:dyDescent="0.2">
      <c r="C308" s="4"/>
      <c r="D308" s="4"/>
    </row>
    <row r="309" spans="3:4" x14ac:dyDescent="0.2">
      <c r="C309" s="4"/>
      <c r="D309" s="4"/>
    </row>
    <row r="310" spans="3:4" x14ac:dyDescent="0.2">
      <c r="C310" s="4"/>
      <c r="D310" s="4"/>
    </row>
    <row r="311" spans="3:4" x14ac:dyDescent="0.2">
      <c r="C311" s="4"/>
      <c r="D311" s="4"/>
    </row>
    <row r="312" spans="3:4" x14ac:dyDescent="0.2">
      <c r="C312" s="4"/>
      <c r="D312" s="4"/>
    </row>
    <row r="313" spans="3:4" x14ac:dyDescent="0.2">
      <c r="C313" s="4"/>
      <c r="D313" s="4"/>
    </row>
    <row r="314" spans="3:4" x14ac:dyDescent="0.2">
      <c r="C314" s="4"/>
      <c r="D314" s="4"/>
    </row>
    <row r="315" spans="3:4" x14ac:dyDescent="0.2">
      <c r="C315" s="4"/>
      <c r="D315" s="4"/>
    </row>
    <row r="316" spans="3:4" x14ac:dyDescent="0.2">
      <c r="C316" s="4"/>
      <c r="D316" s="4"/>
    </row>
    <row r="317" spans="3:4" x14ac:dyDescent="0.2">
      <c r="C317" s="4"/>
      <c r="D317" s="4"/>
    </row>
    <row r="318" spans="3:4" x14ac:dyDescent="0.2">
      <c r="C318" s="4"/>
      <c r="D318" s="4"/>
    </row>
    <row r="319" spans="3:4" x14ac:dyDescent="0.2">
      <c r="C319" s="4"/>
      <c r="D319" s="4"/>
    </row>
    <row r="320" spans="3:4" x14ac:dyDescent="0.2">
      <c r="C320" s="4"/>
      <c r="D320" s="4"/>
    </row>
    <row r="321" spans="3:4" x14ac:dyDescent="0.2">
      <c r="C321" s="4"/>
      <c r="D321" s="4"/>
    </row>
    <row r="322" spans="3:4" x14ac:dyDescent="0.2">
      <c r="C322" s="4"/>
      <c r="D322" s="4"/>
    </row>
    <row r="323" spans="3:4" x14ac:dyDescent="0.2">
      <c r="C323" s="4"/>
      <c r="D323" s="4"/>
    </row>
    <row r="324" spans="3:4" x14ac:dyDescent="0.2">
      <c r="C324" s="4"/>
      <c r="D324" s="4"/>
    </row>
    <row r="325" spans="3:4" x14ac:dyDescent="0.2">
      <c r="C325" s="4"/>
      <c r="D325" s="4"/>
    </row>
    <row r="326" spans="3:4" x14ac:dyDescent="0.2">
      <c r="C326" s="4"/>
      <c r="D326" s="4"/>
    </row>
    <row r="327" spans="3:4" x14ac:dyDescent="0.2">
      <c r="C327" s="4"/>
      <c r="D327" s="4"/>
    </row>
    <row r="328" spans="3:4" x14ac:dyDescent="0.2">
      <c r="C328" s="4"/>
      <c r="D328" s="4"/>
    </row>
    <row r="329" spans="3:4" x14ac:dyDescent="0.2">
      <c r="C329" s="4"/>
      <c r="D329" s="4"/>
    </row>
    <row r="330" spans="3:4" x14ac:dyDescent="0.2">
      <c r="C330" s="4"/>
      <c r="D330" s="4"/>
    </row>
    <row r="331" spans="3:4" x14ac:dyDescent="0.2">
      <c r="C331" s="4"/>
      <c r="D331" s="4"/>
    </row>
    <row r="332" spans="3:4" x14ac:dyDescent="0.2">
      <c r="C332" s="4"/>
      <c r="D332" s="4"/>
    </row>
    <row r="333" spans="3:4" x14ac:dyDescent="0.2">
      <c r="C333" s="4"/>
      <c r="D333" s="4"/>
    </row>
    <row r="334" spans="3:4" x14ac:dyDescent="0.2">
      <c r="C334" s="4"/>
      <c r="D334" s="4"/>
    </row>
    <row r="335" spans="3:4" x14ac:dyDescent="0.2">
      <c r="C335" s="4"/>
      <c r="D335" s="4"/>
    </row>
    <row r="336" spans="3:4" x14ac:dyDescent="0.2">
      <c r="C336" s="4"/>
      <c r="D336" s="4"/>
    </row>
    <row r="337" spans="3:4" x14ac:dyDescent="0.2">
      <c r="C337" s="4"/>
      <c r="D337" s="4"/>
    </row>
    <row r="338" spans="3:4" x14ac:dyDescent="0.2">
      <c r="C338" s="4"/>
      <c r="D338" s="4"/>
    </row>
    <row r="339" spans="3:4" x14ac:dyDescent="0.2">
      <c r="C339" s="4"/>
      <c r="D339" s="4"/>
    </row>
    <row r="340" spans="3:4" x14ac:dyDescent="0.2">
      <c r="C340" s="4"/>
      <c r="D340" s="4"/>
    </row>
    <row r="341" spans="3:4" x14ac:dyDescent="0.2">
      <c r="C341" s="4"/>
      <c r="D341" s="4"/>
    </row>
    <row r="342" spans="3:4" x14ac:dyDescent="0.2">
      <c r="C342" s="4"/>
      <c r="D342" s="4"/>
    </row>
    <row r="343" spans="3:4" x14ac:dyDescent="0.2">
      <c r="C343" s="4"/>
      <c r="D343" s="4"/>
    </row>
    <row r="344" spans="3:4" x14ac:dyDescent="0.2">
      <c r="C344" s="4"/>
      <c r="D344" s="4"/>
    </row>
    <row r="345" spans="3:4" x14ac:dyDescent="0.2">
      <c r="C345" s="4"/>
      <c r="D345" s="4"/>
    </row>
    <row r="346" spans="3:4" x14ac:dyDescent="0.2">
      <c r="C346" s="4"/>
      <c r="D346" s="4"/>
    </row>
    <row r="347" spans="3:4" x14ac:dyDescent="0.2">
      <c r="C347" s="4"/>
      <c r="D347" s="4"/>
    </row>
    <row r="348" spans="3:4" x14ac:dyDescent="0.2">
      <c r="C348" s="4"/>
      <c r="D348" s="4"/>
    </row>
    <row r="349" spans="3:4" x14ac:dyDescent="0.2">
      <c r="C349" s="4"/>
      <c r="D349" s="4"/>
    </row>
    <row r="350" spans="3:4" x14ac:dyDescent="0.2">
      <c r="C350" s="4"/>
      <c r="D350" s="4"/>
    </row>
    <row r="351" spans="3:4" x14ac:dyDescent="0.2">
      <c r="C351" s="4"/>
      <c r="D351" s="4"/>
    </row>
    <row r="352" spans="3:4" x14ac:dyDescent="0.2">
      <c r="C352" s="4"/>
      <c r="D352" s="4"/>
    </row>
    <row r="353" spans="3:4" x14ac:dyDescent="0.2">
      <c r="C353" s="4"/>
      <c r="D353" s="4"/>
    </row>
    <row r="354" spans="3:4" x14ac:dyDescent="0.2">
      <c r="C354" s="4"/>
      <c r="D354" s="4"/>
    </row>
    <row r="355" spans="3:4" x14ac:dyDescent="0.2">
      <c r="C355" s="4"/>
      <c r="D355" s="4"/>
    </row>
    <row r="356" spans="3:4" x14ac:dyDescent="0.2">
      <c r="C356" s="4"/>
      <c r="D356" s="4"/>
    </row>
    <row r="357" spans="3:4" x14ac:dyDescent="0.2">
      <c r="C357" s="4"/>
      <c r="D357" s="4"/>
    </row>
    <row r="358" spans="3:4" x14ac:dyDescent="0.2">
      <c r="C358" s="4"/>
      <c r="D358" s="4"/>
    </row>
    <row r="359" spans="3:4" x14ac:dyDescent="0.2">
      <c r="C359" s="4"/>
      <c r="D359" s="4"/>
    </row>
    <row r="360" spans="3:4" x14ac:dyDescent="0.2">
      <c r="C360" s="4"/>
      <c r="D360" s="4"/>
    </row>
    <row r="361" spans="3:4" x14ac:dyDescent="0.2">
      <c r="C361" s="4"/>
      <c r="D361" s="4"/>
    </row>
    <row r="362" spans="3:4" x14ac:dyDescent="0.2">
      <c r="C362" s="4"/>
      <c r="D362" s="4"/>
    </row>
    <row r="363" spans="3:4" x14ac:dyDescent="0.2">
      <c r="C363" s="4"/>
      <c r="D363" s="4"/>
    </row>
    <row r="364" spans="3:4" x14ac:dyDescent="0.2">
      <c r="C364" s="4"/>
      <c r="D364" s="4"/>
    </row>
    <row r="365" spans="3:4" x14ac:dyDescent="0.2">
      <c r="C365" s="4"/>
      <c r="D365" s="4"/>
    </row>
    <row r="366" spans="3:4" x14ac:dyDescent="0.2">
      <c r="C366" s="4"/>
      <c r="D366" s="4"/>
    </row>
    <row r="367" spans="3:4" x14ac:dyDescent="0.2">
      <c r="C367" s="4"/>
      <c r="D367" s="4"/>
    </row>
    <row r="368" spans="3:4" x14ac:dyDescent="0.2">
      <c r="C368" s="4"/>
      <c r="D368" s="4"/>
    </row>
    <row r="369" spans="3:4" x14ac:dyDescent="0.2">
      <c r="C369" s="4"/>
      <c r="D369" s="4"/>
    </row>
    <row r="370" spans="3:4" x14ac:dyDescent="0.2">
      <c r="C370" s="4"/>
      <c r="D370" s="4"/>
    </row>
    <row r="371" spans="3:4" x14ac:dyDescent="0.2">
      <c r="C371" s="4"/>
      <c r="D371" s="4"/>
    </row>
    <row r="372" spans="3:4" x14ac:dyDescent="0.2">
      <c r="C372" s="4"/>
      <c r="D372" s="4"/>
    </row>
    <row r="373" spans="3:4" x14ac:dyDescent="0.2">
      <c r="C373" s="4"/>
      <c r="D373" s="4"/>
    </row>
    <row r="374" spans="3:4" x14ac:dyDescent="0.2">
      <c r="C374" s="4"/>
      <c r="D374" s="4"/>
    </row>
    <row r="375" spans="3:4" x14ac:dyDescent="0.2">
      <c r="C375" s="4"/>
      <c r="D375" s="4"/>
    </row>
    <row r="376" spans="3:4" x14ac:dyDescent="0.2">
      <c r="C376" s="4"/>
      <c r="D376" s="4"/>
    </row>
    <row r="377" spans="3:4" x14ac:dyDescent="0.2">
      <c r="C377" s="4"/>
      <c r="D377" s="4"/>
    </row>
    <row r="378" spans="3:4" x14ac:dyDescent="0.2">
      <c r="C378" s="4"/>
      <c r="D378" s="4"/>
    </row>
    <row r="379" spans="3:4" x14ac:dyDescent="0.2">
      <c r="C379" s="4"/>
      <c r="D379" s="4"/>
    </row>
    <row r="380" spans="3:4" x14ac:dyDescent="0.2">
      <c r="C380" s="4"/>
      <c r="D380" s="4"/>
    </row>
    <row r="381" spans="3:4" x14ac:dyDescent="0.2">
      <c r="C381" s="4"/>
      <c r="D381" s="4"/>
    </row>
    <row r="382" spans="3:4" x14ac:dyDescent="0.2">
      <c r="C382" s="4"/>
      <c r="D382" s="4"/>
    </row>
    <row r="383" spans="3:4" x14ac:dyDescent="0.2">
      <c r="C383" s="4"/>
      <c r="D383" s="4"/>
    </row>
    <row r="384" spans="3:4" x14ac:dyDescent="0.2">
      <c r="C384" s="4"/>
      <c r="D384" s="4"/>
    </row>
    <row r="385" spans="3:4" x14ac:dyDescent="0.2">
      <c r="C385" s="4"/>
      <c r="D385" s="4"/>
    </row>
    <row r="386" spans="3:4" x14ac:dyDescent="0.2">
      <c r="C386" s="4"/>
      <c r="D386" s="4"/>
    </row>
    <row r="387" spans="3:4" x14ac:dyDescent="0.2">
      <c r="C387" s="4"/>
      <c r="D387" s="4"/>
    </row>
    <row r="388" spans="3:4" x14ac:dyDescent="0.2">
      <c r="C388" s="4"/>
      <c r="D388" s="4"/>
    </row>
    <row r="389" spans="3:4" x14ac:dyDescent="0.2">
      <c r="C389" s="4"/>
      <c r="D389" s="4"/>
    </row>
    <row r="390" spans="3:4" x14ac:dyDescent="0.2">
      <c r="C390" s="4"/>
      <c r="D390" s="4"/>
    </row>
    <row r="391" spans="3:4" x14ac:dyDescent="0.2">
      <c r="C391" s="4"/>
      <c r="D391" s="4"/>
    </row>
    <row r="392" spans="3:4" x14ac:dyDescent="0.2">
      <c r="C392" s="4"/>
      <c r="D392" s="4"/>
    </row>
    <row r="393" spans="3:4" x14ac:dyDescent="0.2">
      <c r="C393" s="4"/>
      <c r="D393" s="4"/>
    </row>
    <row r="394" spans="3:4" x14ac:dyDescent="0.2">
      <c r="C394" s="4"/>
      <c r="D394" s="4"/>
    </row>
    <row r="395" spans="3:4" x14ac:dyDescent="0.2">
      <c r="C395" s="4"/>
      <c r="D395" s="4"/>
    </row>
    <row r="396" spans="3:4" x14ac:dyDescent="0.2">
      <c r="C396" s="4"/>
      <c r="D396" s="4"/>
    </row>
    <row r="397" spans="3:4" x14ac:dyDescent="0.2">
      <c r="C397" s="4"/>
      <c r="D397" s="4"/>
    </row>
    <row r="398" spans="3:4" x14ac:dyDescent="0.2">
      <c r="C398" s="4"/>
      <c r="D398" s="4"/>
    </row>
    <row r="399" spans="3:4" x14ac:dyDescent="0.2">
      <c r="C399" s="4"/>
      <c r="D399" s="4"/>
    </row>
    <row r="400" spans="3:4" x14ac:dyDescent="0.2">
      <c r="C400" s="4"/>
      <c r="D400" s="4"/>
    </row>
    <row r="401" spans="3:4" x14ac:dyDescent="0.2">
      <c r="C401" s="4"/>
      <c r="D401" s="4"/>
    </row>
    <row r="402" spans="3:4" x14ac:dyDescent="0.2">
      <c r="C402" s="4"/>
      <c r="D402" s="4"/>
    </row>
    <row r="403" spans="3:4" x14ac:dyDescent="0.2">
      <c r="C403" s="4"/>
      <c r="D403" s="4"/>
    </row>
    <row r="404" spans="3:4" x14ac:dyDescent="0.2">
      <c r="C404" s="4"/>
      <c r="D404" s="4"/>
    </row>
    <row r="405" spans="3:4" x14ac:dyDescent="0.2">
      <c r="C405" s="4"/>
      <c r="D405" s="4"/>
    </row>
    <row r="406" spans="3:4" x14ac:dyDescent="0.2">
      <c r="C406" s="4"/>
      <c r="D406" s="4"/>
    </row>
    <row r="407" spans="3:4" x14ac:dyDescent="0.2">
      <c r="C407" s="4"/>
      <c r="D407" s="4"/>
    </row>
    <row r="408" spans="3:4" x14ac:dyDescent="0.2">
      <c r="C408" s="4"/>
      <c r="D408" s="4"/>
    </row>
    <row r="409" spans="3:4" x14ac:dyDescent="0.2">
      <c r="C409" s="4"/>
      <c r="D409" s="4"/>
    </row>
    <row r="410" spans="3:4" x14ac:dyDescent="0.2">
      <c r="C410" s="4"/>
      <c r="D410" s="4"/>
    </row>
    <row r="411" spans="3:4" x14ac:dyDescent="0.2">
      <c r="C411" s="4"/>
      <c r="D411" s="4"/>
    </row>
    <row r="412" spans="3:4" x14ac:dyDescent="0.2">
      <c r="C412" s="4"/>
      <c r="D412" s="4"/>
    </row>
    <row r="413" spans="3:4" x14ac:dyDescent="0.2">
      <c r="C413" s="4"/>
      <c r="D413" s="4"/>
    </row>
    <row r="414" spans="3:4" x14ac:dyDescent="0.2">
      <c r="C414" s="4"/>
      <c r="D414" s="4"/>
    </row>
    <row r="415" spans="3:4" x14ac:dyDescent="0.2">
      <c r="C415" s="4"/>
      <c r="D415" s="4"/>
    </row>
    <row r="416" spans="3:4" x14ac:dyDescent="0.2">
      <c r="C416" s="4"/>
      <c r="D416" s="4"/>
    </row>
    <row r="417" spans="3:4" x14ac:dyDescent="0.2">
      <c r="C417" s="4"/>
      <c r="D417" s="4"/>
    </row>
    <row r="418" spans="3:4" x14ac:dyDescent="0.2">
      <c r="C418" s="4"/>
      <c r="D418" s="4"/>
    </row>
    <row r="419" spans="3:4" x14ac:dyDescent="0.2">
      <c r="C419" s="4"/>
      <c r="D419" s="4"/>
    </row>
    <row r="420" spans="3:4" x14ac:dyDescent="0.2">
      <c r="C420" s="4"/>
      <c r="D420" s="4"/>
    </row>
    <row r="421" spans="3:4" x14ac:dyDescent="0.2">
      <c r="C421" s="4"/>
      <c r="D421" s="4"/>
    </row>
    <row r="422" spans="3:4" x14ac:dyDescent="0.2">
      <c r="C422" s="4"/>
      <c r="D422" s="4"/>
    </row>
    <row r="423" spans="3:4" x14ac:dyDescent="0.2">
      <c r="C423" s="4"/>
      <c r="D423" s="4"/>
    </row>
    <row r="424" spans="3:4" x14ac:dyDescent="0.2">
      <c r="C424" s="4"/>
      <c r="D424" s="4"/>
    </row>
    <row r="425" spans="3:4" x14ac:dyDescent="0.2">
      <c r="C425" s="4"/>
      <c r="D425" s="4"/>
    </row>
    <row r="426" spans="3:4" x14ac:dyDescent="0.2">
      <c r="C426" s="4"/>
      <c r="D426" s="4"/>
    </row>
    <row r="427" spans="3:4" x14ac:dyDescent="0.2">
      <c r="C427" s="4"/>
      <c r="D427" s="4"/>
    </row>
    <row r="428" spans="3:4" x14ac:dyDescent="0.2">
      <c r="C428" s="4"/>
      <c r="D428" s="4"/>
    </row>
    <row r="429" spans="3:4" x14ac:dyDescent="0.2">
      <c r="C429" s="4"/>
      <c r="D429" s="4"/>
    </row>
    <row r="430" spans="3:4" x14ac:dyDescent="0.2">
      <c r="C430" s="4"/>
      <c r="D430" s="4"/>
    </row>
    <row r="431" spans="3:4" x14ac:dyDescent="0.2">
      <c r="C431" s="4"/>
      <c r="D431" s="4"/>
    </row>
    <row r="432" spans="3:4" x14ac:dyDescent="0.2">
      <c r="C432" s="4"/>
      <c r="D432" s="4"/>
    </row>
    <row r="433" spans="3:4" x14ac:dyDescent="0.2">
      <c r="C433" s="4"/>
      <c r="D433" s="4"/>
    </row>
    <row r="434" spans="3:4" x14ac:dyDescent="0.2">
      <c r="C434" s="4"/>
      <c r="D434" s="4"/>
    </row>
    <row r="435" spans="3:4" x14ac:dyDescent="0.2">
      <c r="C435" s="4"/>
      <c r="D435" s="4"/>
    </row>
    <row r="436" spans="3:4" x14ac:dyDescent="0.2">
      <c r="C436" s="4"/>
      <c r="D436" s="4"/>
    </row>
    <row r="437" spans="3:4" x14ac:dyDescent="0.2">
      <c r="C437" s="4"/>
      <c r="D437" s="4"/>
    </row>
    <row r="438" spans="3:4" x14ac:dyDescent="0.2">
      <c r="C438" s="4"/>
      <c r="D438" s="4"/>
    </row>
    <row r="439" spans="3:4" x14ac:dyDescent="0.2">
      <c r="C439" s="4"/>
      <c r="D439" s="4"/>
    </row>
    <row r="440" spans="3:4" x14ac:dyDescent="0.2">
      <c r="C440" s="4"/>
      <c r="D440" s="4"/>
    </row>
    <row r="441" spans="3:4" x14ac:dyDescent="0.2">
      <c r="C441" s="4"/>
      <c r="D441" s="4"/>
    </row>
    <row r="442" spans="3:4" x14ac:dyDescent="0.2">
      <c r="C442" s="4"/>
      <c r="D442" s="4"/>
    </row>
    <row r="443" spans="3:4" x14ac:dyDescent="0.2">
      <c r="C443" s="4"/>
      <c r="D443" s="4"/>
    </row>
    <row r="444" spans="3:4" x14ac:dyDescent="0.2">
      <c r="C444" s="4"/>
      <c r="D444" s="4"/>
    </row>
    <row r="445" spans="3:4" x14ac:dyDescent="0.2">
      <c r="C445" s="4"/>
      <c r="D445" s="4"/>
    </row>
    <row r="446" spans="3:4" x14ac:dyDescent="0.2">
      <c r="C446" s="4"/>
      <c r="D446" s="4"/>
    </row>
    <row r="447" spans="3:4" x14ac:dyDescent="0.2">
      <c r="C447" s="4"/>
      <c r="D447" s="4"/>
    </row>
    <row r="448" spans="3:4" x14ac:dyDescent="0.2">
      <c r="C448" s="4"/>
      <c r="D448" s="4"/>
    </row>
    <row r="449" spans="3:4" x14ac:dyDescent="0.2">
      <c r="C449" s="4"/>
      <c r="D449" s="4"/>
    </row>
    <row r="450" spans="3:4" x14ac:dyDescent="0.2">
      <c r="C450" s="4"/>
      <c r="D450" s="4"/>
    </row>
    <row r="451" spans="3:4" x14ac:dyDescent="0.2">
      <c r="C451" s="4"/>
      <c r="D451" s="4"/>
    </row>
    <row r="452" spans="3:4" x14ac:dyDescent="0.2">
      <c r="C452" s="4"/>
      <c r="D452" s="4"/>
    </row>
    <row r="453" spans="3:4" x14ac:dyDescent="0.2">
      <c r="C453" s="4"/>
      <c r="D453" s="4"/>
    </row>
    <row r="454" spans="3:4" x14ac:dyDescent="0.2">
      <c r="C454" s="4"/>
      <c r="D454" s="4"/>
    </row>
    <row r="455" spans="3:4" x14ac:dyDescent="0.2">
      <c r="C455" s="4"/>
      <c r="D455" s="4"/>
    </row>
    <row r="456" spans="3:4" x14ac:dyDescent="0.2">
      <c r="C456" s="4"/>
      <c r="D456" s="4"/>
    </row>
    <row r="457" spans="3:4" x14ac:dyDescent="0.2">
      <c r="C457" s="4"/>
      <c r="D457" s="4"/>
    </row>
    <row r="458" spans="3:4" x14ac:dyDescent="0.2">
      <c r="C458" s="4"/>
      <c r="D458" s="4"/>
    </row>
    <row r="459" spans="3:4" x14ac:dyDescent="0.2">
      <c r="C459" s="4"/>
      <c r="D459" s="4"/>
    </row>
    <row r="460" spans="3:4" x14ac:dyDescent="0.2">
      <c r="C460" s="4"/>
      <c r="D460" s="4"/>
    </row>
    <row r="461" spans="3:4" x14ac:dyDescent="0.2">
      <c r="C461" s="4"/>
      <c r="D461" s="4"/>
    </row>
    <row r="462" spans="3:4" x14ac:dyDescent="0.2">
      <c r="C462" s="4"/>
      <c r="D462" s="4"/>
    </row>
    <row r="463" spans="3:4" x14ac:dyDescent="0.2">
      <c r="C463" s="4"/>
      <c r="D463" s="4"/>
    </row>
    <row r="464" spans="3:4" x14ac:dyDescent="0.2">
      <c r="C464" s="4"/>
      <c r="D464" s="4"/>
    </row>
    <row r="465" spans="3:4" x14ac:dyDescent="0.2">
      <c r="C465" s="4"/>
      <c r="D465" s="4"/>
    </row>
    <row r="466" spans="3:4" x14ac:dyDescent="0.2">
      <c r="C466" s="4"/>
      <c r="D466" s="4"/>
    </row>
    <row r="467" spans="3:4" x14ac:dyDescent="0.2">
      <c r="C467" s="4"/>
      <c r="D467" s="4"/>
    </row>
    <row r="468" spans="3:4" x14ac:dyDescent="0.2">
      <c r="C468" s="4"/>
      <c r="D468" s="4"/>
    </row>
    <row r="469" spans="3:4" x14ac:dyDescent="0.2">
      <c r="C469" s="4"/>
      <c r="D469" s="4"/>
    </row>
    <row r="470" spans="3:4" x14ac:dyDescent="0.2">
      <c r="C470" s="4"/>
      <c r="D470" s="4"/>
    </row>
    <row r="471" spans="3:4" x14ac:dyDescent="0.2">
      <c r="C471" s="4"/>
      <c r="D471" s="4"/>
    </row>
    <row r="472" spans="3:4" x14ac:dyDescent="0.2">
      <c r="C472" s="4"/>
      <c r="D472" s="4"/>
    </row>
    <row r="473" spans="3:4" x14ac:dyDescent="0.2">
      <c r="C473" s="4"/>
      <c r="D473" s="4"/>
    </row>
    <row r="474" spans="3:4" x14ac:dyDescent="0.2">
      <c r="C474" s="4"/>
      <c r="D474" s="4"/>
    </row>
    <row r="475" spans="3:4" x14ac:dyDescent="0.2">
      <c r="C475" s="4"/>
      <c r="D475" s="4"/>
    </row>
    <row r="476" spans="3:4" x14ac:dyDescent="0.2">
      <c r="C476" s="4"/>
      <c r="D476" s="4"/>
    </row>
    <row r="477" spans="3:4" x14ac:dyDescent="0.2">
      <c r="C477" s="4"/>
      <c r="D477" s="4"/>
    </row>
    <row r="478" spans="3:4" x14ac:dyDescent="0.2">
      <c r="C478" s="4"/>
      <c r="D478" s="4"/>
    </row>
    <row r="479" spans="3:4" x14ac:dyDescent="0.2">
      <c r="C479" s="4"/>
      <c r="D479" s="4"/>
    </row>
    <row r="480" spans="3:4" x14ac:dyDescent="0.2">
      <c r="C480" s="4"/>
      <c r="D480" s="4"/>
    </row>
    <row r="481" spans="3:4" x14ac:dyDescent="0.2">
      <c r="C481" s="4"/>
      <c r="D481" s="4"/>
    </row>
    <row r="482" spans="3:4" x14ac:dyDescent="0.2">
      <c r="C482" s="4"/>
      <c r="D482" s="4"/>
    </row>
    <row r="483" spans="3:4" x14ac:dyDescent="0.2">
      <c r="C483" s="4"/>
      <c r="D483" s="4"/>
    </row>
    <row r="484" spans="3:4" x14ac:dyDescent="0.2">
      <c r="C484" s="4"/>
      <c r="D484" s="4"/>
    </row>
    <row r="485" spans="3:4" x14ac:dyDescent="0.2">
      <c r="C485" s="4"/>
      <c r="D485" s="4"/>
    </row>
    <row r="486" spans="3:4" x14ac:dyDescent="0.2">
      <c r="C486" s="4"/>
      <c r="D486" s="4"/>
    </row>
    <row r="487" spans="3:4" x14ac:dyDescent="0.2">
      <c r="C487" s="4"/>
      <c r="D487" s="4"/>
    </row>
    <row r="488" spans="3:4" x14ac:dyDescent="0.2">
      <c r="C488" s="4"/>
      <c r="D488" s="4"/>
    </row>
    <row r="489" spans="3:4" x14ac:dyDescent="0.2">
      <c r="C489" s="4"/>
      <c r="D489" s="4"/>
    </row>
    <row r="490" spans="3:4" x14ac:dyDescent="0.2">
      <c r="C490" s="4"/>
      <c r="D490" s="4"/>
    </row>
    <row r="491" spans="3:4" x14ac:dyDescent="0.2">
      <c r="C491" s="4"/>
      <c r="D491" s="4"/>
    </row>
    <row r="492" spans="3:4" x14ac:dyDescent="0.2">
      <c r="C492" s="4"/>
      <c r="D492" s="4"/>
    </row>
    <row r="493" spans="3:4" x14ac:dyDescent="0.2">
      <c r="C493" s="4"/>
      <c r="D493" s="4"/>
    </row>
    <row r="494" spans="3:4" x14ac:dyDescent="0.2">
      <c r="C494" s="4"/>
      <c r="D494" s="4"/>
    </row>
    <row r="495" spans="3:4" x14ac:dyDescent="0.2">
      <c r="C495" s="4"/>
      <c r="D495" s="4"/>
    </row>
    <row r="496" spans="3:4" x14ac:dyDescent="0.2">
      <c r="C496" s="4"/>
      <c r="D496" s="4"/>
    </row>
    <row r="497" spans="3:4" x14ac:dyDescent="0.2">
      <c r="C497" s="4"/>
      <c r="D497" s="4"/>
    </row>
    <row r="498" spans="3:4" x14ac:dyDescent="0.2">
      <c r="C498" s="4"/>
      <c r="D498" s="4"/>
    </row>
    <row r="499" spans="3:4" x14ac:dyDescent="0.2">
      <c r="C499" s="4"/>
      <c r="D499" s="4"/>
    </row>
    <row r="500" spans="3:4" x14ac:dyDescent="0.2">
      <c r="C500" s="4"/>
      <c r="D500" s="4"/>
    </row>
    <row r="501" spans="3:4" x14ac:dyDescent="0.2">
      <c r="C501" s="4"/>
      <c r="D501" s="4"/>
    </row>
    <row r="502" spans="3:4" x14ac:dyDescent="0.2">
      <c r="C502" s="4"/>
      <c r="D502" s="4"/>
    </row>
    <row r="503" spans="3:4" x14ac:dyDescent="0.2">
      <c r="C503" s="4"/>
      <c r="D503" s="4"/>
    </row>
    <row r="504" spans="3:4" x14ac:dyDescent="0.2">
      <c r="C504" s="4"/>
      <c r="D504" s="4"/>
    </row>
    <row r="505" spans="3:4" x14ac:dyDescent="0.2">
      <c r="C505" s="4"/>
      <c r="D505" s="4"/>
    </row>
    <row r="506" spans="3:4" x14ac:dyDescent="0.2">
      <c r="C506" s="4"/>
      <c r="D506" s="4"/>
    </row>
    <row r="507" spans="3:4" x14ac:dyDescent="0.2">
      <c r="C507" s="4"/>
      <c r="D507" s="4"/>
    </row>
    <row r="508" spans="3:4" x14ac:dyDescent="0.2">
      <c r="C508" s="4"/>
      <c r="D508" s="4"/>
    </row>
    <row r="509" spans="3:4" x14ac:dyDescent="0.2">
      <c r="C509" s="4"/>
      <c r="D509" s="4"/>
    </row>
    <row r="510" spans="3:4" x14ac:dyDescent="0.2">
      <c r="C510" s="4"/>
      <c r="D510" s="4"/>
    </row>
    <row r="511" spans="3:4" x14ac:dyDescent="0.2">
      <c r="C511" s="4"/>
      <c r="D511" s="4"/>
    </row>
    <row r="512" spans="3:4" x14ac:dyDescent="0.2">
      <c r="C512" s="4"/>
      <c r="D512" s="4"/>
    </row>
    <row r="513" spans="3:4" x14ac:dyDescent="0.2">
      <c r="C513" s="4"/>
      <c r="D513" s="4"/>
    </row>
    <row r="514" spans="3:4" x14ac:dyDescent="0.2">
      <c r="C514" s="4"/>
      <c r="D514" s="4"/>
    </row>
    <row r="515" spans="3:4" x14ac:dyDescent="0.2">
      <c r="C515" s="4"/>
      <c r="D515" s="4"/>
    </row>
    <row r="516" spans="3:4" x14ac:dyDescent="0.2">
      <c r="C516" s="4"/>
      <c r="D516" s="4"/>
    </row>
    <row r="517" spans="3:4" x14ac:dyDescent="0.2">
      <c r="C517" s="4"/>
      <c r="D517" s="4"/>
    </row>
    <row r="518" spans="3:4" x14ac:dyDescent="0.2">
      <c r="C518" s="4"/>
      <c r="D518" s="4"/>
    </row>
    <row r="519" spans="3:4" x14ac:dyDescent="0.2">
      <c r="C519" s="4"/>
      <c r="D519" s="4"/>
    </row>
    <row r="520" spans="3:4" x14ac:dyDescent="0.2">
      <c r="C520" s="4"/>
      <c r="D520" s="4"/>
    </row>
    <row r="521" spans="3:4" x14ac:dyDescent="0.2">
      <c r="C521" s="4"/>
      <c r="D521" s="4"/>
    </row>
    <row r="522" spans="3:4" x14ac:dyDescent="0.2">
      <c r="C522" s="4"/>
      <c r="D522" s="4"/>
    </row>
    <row r="523" spans="3:4" x14ac:dyDescent="0.2">
      <c r="C523" s="4"/>
      <c r="D523" s="4"/>
    </row>
    <row r="524" spans="3:4" x14ac:dyDescent="0.2">
      <c r="C524" s="4"/>
      <c r="D524" s="4"/>
    </row>
    <row r="525" spans="3:4" x14ac:dyDescent="0.2">
      <c r="C525" s="4"/>
      <c r="D525" s="4"/>
    </row>
    <row r="526" spans="3:4" x14ac:dyDescent="0.2">
      <c r="C526" s="4"/>
      <c r="D526" s="4"/>
    </row>
    <row r="527" spans="3:4" x14ac:dyDescent="0.2">
      <c r="C527" s="4"/>
      <c r="D527" s="4"/>
    </row>
    <row r="528" spans="3:4" x14ac:dyDescent="0.2">
      <c r="C528" s="4"/>
      <c r="D528" s="4"/>
    </row>
    <row r="529" spans="3:4" x14ac:dyDescent="0.2">
      <c r="C529" s="4"/>
      <c r="D529" s="4"/>
    </row>
    <row r="530" spans="3:4" x14ac:dyDescent="0.2">
      <c r="C530" s="4"/>
      <c r="D530" s="4"/>
    </row>
    <row r="531" spans="3:4" x14ac:dyDescent="0.2">
      <c r="C531" s="4"/>
      <c r="D531" s="4"/>
    </row>
    <row r="532" spans="3:4" x14ac:dyDescent="0.2">
      <c r="C532" s="4"/>
      <c r="D532" s="4"/>
    </row>
    <row r="533" spans="3:4" x14ac:dyDescent="0.2">
      <c r="C533" s="4"/>
      <c r="D533" s="4"/>
    </row>
    <row r="534" spans="3:4" x14ac:dyDescent="0.2">
      <c r="C534" s="4"/>
      <c r="D534" s="4"/>
    </row>
    <row r="535" spans="3:4" x14ac:dyDescent="0.2">
      <c r="C535" s="4"/>
      <c r="D535" s="4"/>
    </row>
    <row r="536" spans="3:4" x14ac:dyDescent="0.2">
      <c r="C536" s="4"/>
      <c r="D536" s="4"/>
    </row>
    <row r="537" spans="3:4" x14ac:dyDescent="0.2">
      <c r="C537" s="4"/>
      <c r="D537" s="4"/>
    </row>
    <row r="538" spans="3:4" x14ac:dyDescent="0.2">
      <c r="C538" s="4"/>
      <c r="D538" s="4"/>
    </row>
    <row r="539" spans="3:4" x14ac:dyDescent="0.2">
      <c r="C539" s="4"/>
      <c r="D539" s="4"/>
    </row>
    <row r="540" spans="3:4" x14ac:dyDescent="0.2">
      <c r="C540" s="4"/>
      <c r="D540" s="4"/>
    </row>
    <row r="541" spans="3:4" x14ac:dyDescent="0.2">
      <c r="C541" s="4"/>
      <c r="D541" s="4"/>
    </row>
    <row r="542" spans="3:4" x14ac:dyDescent="0.2">
      <c r="C542" s="4"/>
      <c r="D542" s="4"/>
    </row>
    <row r="543" spans="3:4" x14ac:dyDescent="0.2">
      <c r="C543" s="4"/>
      <c r="D543" s="4"/>
    </row>
    <row r="544" spans="3:4" x14ac:dyDescent="0.2">
      <c r="C544" s="4"/>
      <c r="D544" s="4"/>
    </row>
    <row r="545" spans="3:4" x14ac:dyDescent="0.2">
      <c r="C545" s="4"/>
      <c r="D545" s="4"/>
    </row>
    <row r="546" spans="3:4" x14ac:dyDescent="0.2">
      <c r="C546" s="4"/>
      <c r="D546" s="4"/>
    </row>
    <row r="547" spans="3:4" x14ac:dyDescent="0.2">
      <c r="C547" s="4"/>
      <c r="D547" s="4"/>
    </row>
    <row r="548" spans="3:4" x14ac:dyDescent="0.2">
      <c r="C548" s="4"/>
      <c r="D548" s="4"/>
    </row>
    <row r="549" spans="3:4" x14ac:dyDescent="0.2">
      <c r="C549" s="4"/>
      <c r="D549" s="4"/>
    </row>
    <row r="550" spans="3:4" x14ac:dyDescent="0.2">
      <c r="C550" s="4"/>
      <c r="D550" s="4"/>
    </row>
    <row r="551" spans="3:4" x14ac:dyDescent="0.2">
      <c r="C551" s="4"/>
      <c r="D551" s="4"/>
    </row>
    <row r="552" spans="3:4" x14ac:dyDescent="0.2">
      <c r="C552" s="4"/>
      <c r="D552" s="4"/>
    </row>
    <row r="553" spans="3:4" x14ac:dyDescent="0.2">
      <c r="C553" s="4"/>
      <c r="D553" s="4"/>
    </row>
    <row r="554" spans="3:4" x14ac:dyDescent="0.2">
      <c r="C554" s="4"/>
      <c r="D554" s="4"/>
    </row>
    <row r="555" spans="3:4" x14ac:dyDescent="0.2">
      <c r="C555" s="4"/>
      <c r="D555" s="4"/>
    </row>
    <row r="556" spans="3:4" x14ac:dyDescent="0.2">
      <c r="C556" s="4"/>
      <c r="D556" s="4"/>
    </row>
    <row r="557" spans="3:4" x14ac:dyDescent="0.2">
      <c r="C557" s="4"/>
      <c r="D557" s="4"/>
    </row>
    <row r="558" spans="3:4" x14ac:dyDescent="0.2">
      <c r="C558" s="4"/>
      <c r="D558" s="4"/>
    </row>
    <row r="559" spans="3:4" x14ac:dyDescent="0.2">
      <c r="C559" s="4"/>
      <c r="D559" s="4"/>
    </row>
    <row r="560" spans="3:4" x14ac:dyDescent="0.2">
      <c r="C560" s="4"/>
      <c r="D560" s="4"/>
    </row>
    <row r="561" spans="3:4" x14ac:dyDescent="0.2">
      <c r="C561" s="4"/>
      <c r="D561" s="4"/>
    </row>
    <row r="562" spans="3:4" x14ac:dyDescent="0.2">
      <c r="C562" s="4"/>
      <c r="D562" s="4"/>
    </row>
    <row r="563" spans="3:4" x14ac:dyDescent="0.2">
      <c r="C563" s="4"/>
      <c r="D563" s="4"/>
    </row>
    <row r="564" spans="3:4" x14ac:dyDescent="0.2">
      <c r="C564" s="4"/>
      <c r="D564" s="4"/>
    </row>
    <row r="565" spans="3:4" x14ac:dyDescent="0.2">
      <c r="C565" s="4"/>
      <c r="D565" s="4"/>
    </row>
    <row r="566" spans="3:4" x14ac:dyDescent="0.2">
      <c r="C566" s="4"/>
      <c r="D566" s="4"/>
    </row>
    <row r="567" spans="3:4" x14ac:dyDescent="0.2">
      <c r="C567" s="4"/>
      <c r="D567" s="4"/>
    </row>
    <row r="568" spans="3:4" x14ac:dyDescent="0.2">
      <c r="C568" s="4"/>
      <c r="D568" s="4"/>
    </row>
    <row r="569" spans="3:4" x14ac:dyDescent="0.2">
      <c r="C569" s="4"/>
      <c r="D569" s="4"/>
    </row>
    <row r="570" spans="3:4" x14ac:dyDescent="0.2">
      <c r="C570" s="4"/>
      <c r="D570" s="4"/>
    </row>
    <row r="571" spans="3:4" x14ac:dyDescent="0.2">
      <c r="C571" s="4"/>
      <c r="D571" s="4"/>
    </row>
    <row r="572" spans="3:4" x14ac:dyDescent="0.2">
      <c r="C572" s="4"/>
      <c r="D572" s="4"/>
    </row>
    <row r="573" spans="3:4" x14ac:dyDescent="0.2">
      <c r="C573" s="4"/>
      <c r="D573" s="4"/>
    </row>
    <row r="574" spans="3:4" x14ac:dyDescent="0.2">
      <c r="C574" s="4"/>
      <c r="D574" s="4"/>
    </row>
    <row r="575" spans="3:4" x14ac:dyDescent="0.2">
      <c r="C575" s="4"/>
      <c r="D575" s="4"/>
    </row>
    <row r="576" spans="3:4" x14ac:dyDescent="0.2">
      <c r="C576" s="4"/>
      <c r="D576" s="4"/>
    </row>
    <row r="577" spans="3:4" x14ac:dyDescent="0.2">
      <c r="C577" s="4"/>
      <c r="D577" s="4"/>
    </row>
    <row r="578" spans="3:4" x14ac:dyDescent="0.2">
      <c r="C578" s="4"/>
      <c r="D578" s="4"/>
    </row>
    <row r="579" spans="3:4" x14ac:dyDescent="0.2">
      <c r="C579" s="4"/>
      <c r="D579" s="4"/>
    </row>
    <row r="580" spans="3:4" x14ac:dyDescent="0.2">
      <c r="C580" s="4"/>
      <c r="D580" s="4"/>
    </row>
    <row r="581" spans="3:4" x14ac:dyDescent="0.2">
      <c r="C581" s="4"/>
      <c r="D581" s="4"/>
    </row>
    <row r="582" spans="3:4" x14ac:dyDescent="0.2">
      <c r="C582" s="4"/>
      <c r="D582" s="4"/>
    </row>
    <row r="583" spans="3:4" x14ac:dyDescent="0.2">
      <c r="C583" s="4"/>
      <c r="D583" s="4"/>
    </row>
    <row r="584" spans="3:4" x14ac:dyDescent="0.2">
      <c r="C584" s="4"/>
      <c r="D584" s="4"/>
    </row>
    <row r="585" spans="3:4" x14ac:dyDescent="0.2">
      <c r="C585" s="4"/>
      <c r="D585" s="4"/>
    </row>
    <row r="586" spans="3:4" x14ac:dyDescent="0.2">
      <c r="C586" s="4"/>
      <c r="D586" s="4"/>
    </row>
    <row r="587" spans="3:4" x14ac:dyDescent="0.2">
      <c r="C587" s="4"/>
      <c r="D587" s="4"/>
    </row>
    <row r="588" spans="3:4" x14ac:dyDescent="0.2">
      <c r="C588" s="4"/>
      <c r="D588" s="4"/>
    </row>
    <row r="589" spans="3:4" x14ac:dyDescent="0.2">
      <c r="C589" s="4"/>
      <c r="D589" s="4"/>
    </row>
    <row r="590" spans="3:4" x14ac:dyDescent="0.2">
      <c r="C590" s="4"/>
      <c r="D590" s="4"/>
    </row>
    <row r="591" spans="3:4" x14ac:dyDescent="0.2">
      <c r="C591" s="4"/>
      <c r="D591" s="4"/>
    </row>
    <row r="592" spans="3:4" x14ac:dyDescent="0.2">
      <c r="C592" s="4"/>
      <c r="D592" s="4"/>
    </row>
    <row r="593" spans="3:4" x14ac:dyDescent="0.2">
      <c r="C593" s="4"/>
      <c r="D593" s="4"/>
    </row>
    <row r="594" spans="3:4" x14ac:dyDescent="0.2">
      <c r="C594" s="4"/>
      <c r="D594" s="4"/>
    </row>
    <row r="595" spans="3:4" x14ac:dyDescent="0.2">
      <c r="C595" s="4"/>
      <c r="D595" s="4"/>
    </row>
    <row r="596" spans="3:4" x14ac:dyDescent="0.2">
      <c r="C596" s="4"/>
      <c r="D596" s="4"/>
    </row>
    <row r="597" spans="3:4" x14ac:dyDescent="0.2">
      <c r="C597" s="4"/>
      <c r="D597" s="4"/>
    </row>
    <row r="598" spans="3:4" x14ac:dyDescent="0.2">
      <c r="C598" s="4"/>
      <c r="D598" s="4"/>
    </row>
    <row r="599" spans="3:4" x14ac:dyDescent="0.2">
      <c r="C599" s="4"/>
      <c r="D599" s="4"/>
    </row>
    <row r="600" spans="3:4" x14ac:dyDescent="0.2">
      <c r="C600" s="4"/>
      <c r="D600" s="4"/>
    </row>
    <row r="601" spans="3:4" x14ac:dyDescent="0.2">
      <c r="C601" s="4"/>
      <c r="D601" s="4"/>
    </row>
    <row r="602" spans="3:4" x14ac:dyDescent="0.2">
      <c r="C602" s="4"/>
      <c r="D602" s="4"/>
    </row>
    <row r="603" spans="3:4" x14ac:dyDescent="0.2">
      <c r="C603" s="4"/>
      <c r="D603" s="4"/>
    </row>
    <row r="604" spans="3:4" x14ac:dyDescent="0.2">
      <c r="C604" s="4"/>
      <c r="D604" s="4"/>
    </row>
    <row r="605" spans="3:4" x14ac:dyDescent="0.2">
      <c r="C605" s="4"/>
      <c r="D605" s="4"/>
    </row>
    <row r="606" spans="3:4" x14ac:dyDescent="0.2">
      <c r="C606" s="4"/>
      <c r="D606" s="4"/>
    </row>
    <row r="607" spans="3:4" x14ac:dyDescent="0.2">
      <c r="C607" s="4"/>
      <c r="D607" s="4"/>
    </row>
    <row r="608" spans="3:4" x14ac:dyDescent="0.2">
      <c r="C608" s="4"/>
      <c r="D608" s="4"/>
    </row>
    <row r="609" spans="3:4" x14ac:dyDescent="0.2">
      <c r="C609" s="4"/>
      <c r="D609" s="4"/>
    </row>
    <row r="610" spans="3:4" x14ac:dyDescent="0.2">
      <c r="C610" s="4"/>
      <c r="D610" s="4"/>
    </row>
    <row r="611" spans="3:4" x14ac:dyDescent="0.2">
      <c r="C611" s="4"/>
      <c r="D611" s="4"/>
    </row>
    <row r="612" spans="3:4" x14ac:dyDescent="0.2">
      <c r="C612" s="4"/>
      <c r="D612" s="4"/>
    </row>
    <row r="613" spans="3:4" x14ac:dyDescent="0.2">
      <c r="C613" s="4"/>
      <c r="D613" s="4"/>
    </row>
    <row r="614" spans="3:4" x14ac:dyDescent="0.2">
      <c r="C614" s="4"/>
      <c r="D614" s="4"/>
    </row>
    <row r="615" spans="3:4" x14ac:dyDescent="0.2">
      <c r="C615" s="4"/>
      <c r="D615" s="4"/>
    </row>
    <row r="616" spans="3:4" x14ac:dyDescent="0.2">
      <c r="C616" s="4"/>
      <c r="D616" s="4"/>
    </row>
    <row r="617" spans="3:4" x14ac:dyDescent="0.2">
      <c r="C617" s="4"/>
      <c r="D617" s="4"/>
    </row>
    <row r="618" spans="3:4" x14ac:dyDescent="0.2">
      <c r="C618" s="4"/>
      <c r="D618" s="4"/>
    </row>
    <row r="619" spans="3:4" x14ac:dyDescent="0.2">
      <c r="C619" s="4"/>
      <c r="D619" s="4"/>
    </row>
    <row r="620" spans="3:4" x14ac:dyDescent="0.2">
      <c r="C620" s="4"/>
      <c r="D620" s="4"/>
    </row>
    <row r="621" spans="3:4" x14ac:dyDescent="0.2">
      <c r="C621" s="4"/>
      <c r="D621" s="4"/>
    </row>
    <row r="622" spans="3:4" x14ac:dyDescent="0.2">
      <c r="C622" s="4"/>
      <c r="D622" s="4"/>
    </row>
    <row r="623" spans="3:4" x14ac:dyDescent="0.2">
      <c r="C623" s="4"/>
      <c r="D623" s="4"/>
    </row>
    <row r="624" spans="3:4" x14ac:dyDescent="0.2">
      <c r="C624" s="4"/>
      <c r="D624" s="4"/>
    </row>
    <row r="625" spans="3:4" x14ac:dyDescent="0.2">
      <c r="C625" s="4"/>
      <c r="D625" s="4"/>
    </row>
    <row r="626" spans="3:4" x14ac:dyDescent="0.2">
      <c r="C626" s="4"/>
      <c r="D626" s="4"/>
    </row>
    <row r="627" spans="3:4" x14ac:dyDescent="0.2">
      <c r="C627" s="4"/>
      <c r="D627" s="4"/>
    </row>
    <row r="628" spans="3:4" x14ac:dyDescent="0.2">
      <c r="C628" s="4"/>
      <c r="D628" s="4"/>
    </row>
    <row r="629" spans="3:4" x14ac:dyDescent="0.2">
      <c r="C629" s="4"/>
      <c r="D629" s="4"/>
    </row>
    <row r="630" spans="3:4" x14ac:dyDescent="0.2">
      <c r="C630" s="4"/>
      <c r="D630" s="4"/>
    </row>
    <row r="631" spans="3:4" x14ac:dyDescent="0.2">
      <c r="C631" s="4"/>
      <c r="D631" s="4"/>
    </row>
    <row r="632" spans="3:4" x14ac:dyDescent="0.2">
      <c r="C632" s="4"/>
      <c r="D632" s="4"/>
    </row>
    <row r="633" spans="3:4" x14ac:dyDescent="0.2">
      <c r="C633" s="4"/>
      <c r="D633" s="4"/>
    </row>
    <row r="634" spans="3:4" x14ac:dyDescent="0.2">
      <c r="C634" s="4"/>
      <c r="D634" s="4"/>
    </row>
    <row r="635" spans="3:4" x14ac:dyDescent="0.2">
      <c r="C635" s="4"/>
      <c r="D635" s="4"/>
    </row>
    <row r="636" spans="3:4" x14ac:dyDescent="0.2">
      <c r="C636" s="4"/>
      <c r="D636" s="4"/>
    </row>
    <row r="637" spans="3:4" x14ac:dyDescent="0.2">
      <c r="C637" s="4"/>
      <c r="D637" s="4"/>
    </row>
    <row r="638" spans="3:4" x14ac:dyDescent="0.2">
      <c r="C638" s="4"/>
      <c r="D638" s="4"/>
    </row>
    <row r="639" spans="3:4" x14ac:dyDescent="0.2">
      <c r="C639" s="4"/>
      <c r="D639" s="4"/>
    </row>
    <row r="640" spans="3:4" x14ac:dyDescent="0.2">
      <c r="C640" s="4"/>
      <c r="D640" s="4"/>
    </row>
    <row r="641" spans="3:4" x14ac:dyDescent="0.2">
      <c r="C641" s="4"/>
      <c r="D641" s="4"/>
    </row>
    <row r="642" spans="3:4" x14ac:dyDescent="0.2">
      <c r="C642" s="4"/>
      <c r="D642" s="4"/>
    </row>
    <row r="643" spans="3:4" x14ac:dyDescent="0.2">
      <c r="C643" s="4"/>
      <c r="D643" s="4"/>
    </row>
    <row r="644" spans="3:4" x14ac:dyDescent="0.2">
      <c r="C644" s="4"/>
      <c r="D644" s="4"/>
    </row>
    <row r="645" spans="3:4" x14ac:dyDescent="0.2">
      <c r="C645" s="4"/>
      <c r="D645" s="4"/>
    </row>
    <row r="646" spans="3:4" x14ac:dyDescent="0.2">
      <c r="C646" s="4"/>
      <c r="D646" s="4"/>
    </row>
    <row r="647" spans="3:4" x14ac:dyDescent="0.2">
      <c r="C647" s="4"/>
      <c r="D647" s="4"/>
    </row>
    <row r="648" spans="3:4" x14ac:dyDescent="0.2">
      <c r="C648" s="4"/>
      <c r="D648" s="4"/>
    </row>
    <row r="649" spans="3:4" x14ac:dyDescent="0.2">
      <c r="C649" s="4"/>
      <c r="D649" s="4"/>
    </row>
    <row r="650" spans="3:4" x14ac:dyDescent="0.2">
      <c r="C650" s="4"/>
      <c r="D650" s="4"/>
    </row>
    <row r="651" spans="3:4" x14ac:dyDescent="0.2">
      <c r="C651" s="4"/>
      <c r="D651" s="4"/>
    </row>
    <row r="652" spans="3:4" x14ac:dyDescent="0.2">
      <c r="C652" s="4"/>
      <c r="D652" s="4"/>
    </row>
    <row r="653" spans="3:4" x14ac:dyDescent="0.2">
      <c r="C653" s="4"/>
      <c r="D653" s="4"/>
    </row>
    <row r="654" spans="3:4" x14ac:dyDescent="0.2">
      <c r="C654" s="4"/>
      <c r="D654" s="4"/>
    </row>
    <row r="655" spans="3:4" x14ac:dyDescent="0.2">
      <c r="C655" s="4"/>
      <c r="D655" s="4"/>
    </row>
    <row r="656" spans="3:4" x14ac:dyDescent="0.2">
      <c r="C656" s="4"/>
      <c r="D656" s="4"/>
    </row>
    <row r="657" spans="3:4" x14ac:dyDescent="0.2">
      <c r="C657" s="4"/>
      <c r="D657" s="4"/>
    </row>
    <row r="658" spans="3:4" x14ac:dyDescent="0.2">
      <c r="C658" s="4"/>
      <c r="D658" s="4"/>
    </row>
    <row r="659" spans="3:4" x14ac:dyDescent="0.2">
      <c r="C659" s="4"/>
      <c r="D659" s="4"/>
    </row>
    <row r="660" spans="3:4" x14ac:dyDescent="0.2">
      <c r="C660" s="4"/>
      <c r="D660" s="4"/>
    </row>
    <row r="661" spans="3:4" x14ac:dyDescent="0.2">
      <c r="C661" s="4"/>
      <c r="D661" s="4"/>
    </row>
    <row r="662" spans="3:4" x14ac:dyDescent="0.2">
      <c r="C662" s="4"/>
      <c r="D662" s="4"/>
    </row>
    <row r="663" spans="3:4" x14ac:dyDescent="0.2">
      <c r="C663" s="4"/>
      <c r="D663" s="4"/>
    </row>
    <row r="664" spans="3:4" x14ac:dyDescent="0.2">
      <c r="C664" s="4"/>
      <c r="D664" s="4"/>
    </row>
    <row r="665" spans="3:4" x14ac:dyDescent="0.2">
      <c r="C665" s="4"/>
      <c r="D665" s="4"/>
    </row>
    <row r="666" spans="3:4" x14ac:dyDescent="0.2">
      <c r="C666" s="4"/>
      <c r="D666" s="4"/>
    </row>
    <row r="667" spans="3:4" x14ac:dyDescent="0.2">
      <c r="C667" s="4"/>
      <c r="D667" s="4"/>
    </row>
    <row r="668" spans="3:4" x14ac:dyDescent="0.2">
      <c r="C668" s="4"/>
      <c r="D668" s="4"/>
    </row>
    <row r="669" spans="3:4" x14ac:dyDescent="0.2">
      <c r="C669" s="4"/>
      <c r="D669" s="4"/>
    </row>
    <row r="670" spans="3:4" x14ac:dyDescent="0.2">
      <c r="C670" s="4"/>
      <c r="D670" s="4"/>
    </row>
    <row r="671" spans="3:4" x14ac:dyDescent="0.2">
      <c r="C671" s="4"/>
      <c r="D671" s="4"/>
    </row>
    <row r="672" spans="3:4" x14ac:dyDescent="0.2">
      <c r="C672" s="4"/>
      <c r="D672" s="4"/>
    </row>
    <row r="673" spans="3:4" x14ac:dyDescent="0.2">
      <c r="C673" s="4"/>
      <c r="D673" s="4"/>
    </row>
    <row r="674" spans="3:4" x14ac:dyDescent="0.2">
      <c r="C674" s="4"/>
      <c r="D674" s="4"/>
    </row>
    <row r="675" spans="3:4" x14ac:dyDescent="0.2">
      <c r="C675" s="4"/>
      <c r="D675" s="4"/>
    </row>
    <row r="676" spans="3:4" x14ac:dyDescent="0.2">
      <c r="C676" s="4"/>
      <c r="D676" s="4"/>
    </row>
    <row r="677" spans="3:4" x14ac:dyDescent="0.2">
      <c r="C677" s="4"/>
      <c r="D677" s="4"/>
    </row>
    <row r="678" spans="3:4" x14ac:dyDescent="0.2">
      <c r="C678" s="4"/>
      <c r="D678" s="4"/>
    </row>
    <row r="679" spans="3:4" x14ac:dyDescent="0.2">
      <c r="C679" s="4"/>
      <c r="D679" s="4"/>
    </row>
    <row r="680" spans="3:4" x14ac:dyDescent="0.2">
      <c r="C680" s="4"/>
      <c r="D680" s="4"/>
    </row>
    <row r="681" spans="3:4" x14ac:dyDescent="0.2">
      <c r="C681" s="4"/>
      <c r="D681" s="4"/>
    </row>
    <row r="682" spans="3:4" x14ac:dyDescent="0.2">
      <c r="C682" s="4"/>
      <c r="D682" s="4"/>
    </row>
    <row r="683" spans="3:4" x14ac:dyDescent="0.2">
      <c r="C683" s="4"/>
      <c r="D683" s="4"/>
    </row>
    <row r="684" spans="3:4" x14ac:dyDescent="0.2">
      <c r="C684" s="4"/>
      <c r="D684" s="4"/>
    </row>
    <row r="685" spans="3:4" x14ac:dyDescent="0.2">
      <c r="C685" s="4"/>
      <c r="D685" s="4"/>
    </row>
    <row r="686" spans="3:4" x14ac:dyDescent="0.2">
      <c r="C686" s="4"/>
      <c r="D686" s="4"/>
    </row>
    <row r="687" spans="3:4" x14ac:dyDescent="0.2">
      <c r="C687" s="4"/>
      <c r="D687" s="4"/>
    </row>
    <row r="688" spans="3:4" x14ac:dyDescent="0.2">
      <c r="C688" s="4"/>
      <c r="D688" s="4"/>
    </row>
    <row r="689" spans="3:4" x14ac:dyDescent="0.2">
      <c r="C689" s="4"/>
      <c r="D689" s="4"/>
    </row>
    <row r="690" spans="3:4" x14ac:dyDescent="0.2">
      <c r="C690" s="4"/>
      <c r="D690" s="4"/>
    </row>
    <row r="691" spans="3:4" x14ac:dyDescent="0.2">
      <c r="C691" s="4"/>
      <c r="D691" s="4"/>
    </row>
    <row r="692" spans="3:4" x14ac:dyDescent="0.2">
      <c r="C692" s="4"/>
      <c r="D692" s="4"/>
    </row>
    <row r="693" spans="3:4" x14ac:dyDescent="0.2">
      <c r="C693" s="4"/>
      <c r="D693" s="4"/>
    </row>
    <row r="694" spans="3:4" x14ac:dyDescent="0.2">
      <c r="C694" s="4"/>
      <c r="D694" s="4"/>
    </row>
    <row r="695" spans="3:4" x14ac:dyDescent="0.2">
      <c r="C695" s="4"/>
      <c r="D695" s="4"/>
    </row>
    <row r="696" spans="3:4" x14ac:dyDescent="0.2">
      <c r="C696" s="4"/>
      <c r="D696" s="4"/>
    </row>
    <row r="697" spans="3:4" x14ac:dyDescent="0.2">
      <c r="C697" s="4"/>
      <c r="D697" s="4"/>
    </row>
    <row r="698" spans="3:4" x14ac:dyDescent="0.2">
      <c r="C698" s="4"/>
      <c r="D698" s="4"/>
    </row>
    <row r="699" spans="3:4" x14ac:dyDescent="0.2">
      <c r="C699" s="4"/>
      <c r="D699" s="4"/>
    </row>
    <row r="700" spans="3:4" x14ac:dyDescent="0.2">
      <c r="C700" s="4"/>
      <c r="D700" s="4"/>
    </row>
    <row r="701" spans="3:4" x14ac:dyDescent="0.2">
      <c r="C701" s="4"/>
      <c r="D701" s="4"/>
    </row>
    <row r="702" spans="3:4" x14ac:dyDescent="0.2">
      <c r="C702" s="4"/>
      <c r="D702" s="4"/>
    </row>
    <row r="703" spans="3:4" x14ac:dyDescent="0.2">
      <c r="C703" s="4"/>
      <c r="D703" s="4"/>
    </row>
    <row r="704" spans="3:4" x14ac:dyDescent="0.2">
      <c r="C704" s="4"/>
      <c r="D704" s="4"/>
    </row>
    <row r="705" spans="3:4" x14ac:dyDescent="0.2">
      <c r="C705" s="4"/>
      <c r="D705" s="4"/>
    </row>
    <row r="706" spans="3:4" x14ac:dyDescent="0.2">
      <c r="C706" s="4"/>
      <c r="D706" s="4"/>
    </row>
    <row r="707" spans="3:4" x14ac:dyDescent="0.2">
      <c r="C707" s="4"/>
      <c r="D707" s="4"/>
    </row>
    <row r="708" spans="3:4" x14ac:dyDescent="0.2">
      <c r="C708" s="4"/>
      <c r="D708" s="4"/>
    </row>
    <row r="709" spans="3:4" x14ac:dyDescent="0.2">
      <c r="C709" s="4"/>
      <c r="D709" s="4"/>
    </row>
    <row r="710" spans="3:4" x14ac:dyDescent="0.2">
      <c r="C710" s="4"/>
      <c r="D710" s="4"/>
    </row>
    <row r="711" spans="3:4" x14ac:dyDescent="0.2">
      <c r="C711" s="4"/>
      <c r="D711" s="4"/>
    </row>
    <row r="712" spans="3:4" x14ac:dyDescent="0.2">
      <c r="C712" s="4"/>
      <c r="D712" s="4"/>
    </row>
    <row r="713" spans="3:4" x14ac:dyDescent="0.2">
      <c r="C713" s="4"/>
      <c r="D713" s="4"/>
    </row>
    <row r="714" spans="3:4" x14ac:dyDescent="0.2">
      <c r="C714" s="4"/>
      <c r="D714" s="4"/>
    </row>
    <row r="715" spans="3:4" x14ac:dyDescent="0.2">
      <c r="C715" s="4"/>
      <c r="D715" s="4"/>
    </row>
    <row r="716" spans="3:4" x14ac:dyDescent="0.2">
      <c r="C716" s="4"/>
      <c r="D716" s="4"/>
    </row>
    <row r="717" spans="3:4" x14ac:dyDescent="0.2">
      <c r="C717" s="4"/>
      <c r="D717" s="4"/>
    </row>
    <row r="718" spans="3:4" x14ac:dyDescent="0.2">
      <c r="C718" s="4"/>
      <c r="D718" s="4"/>
    </row>
    <row r="719" spans="3:4" x14ac:dyDescent="0.2">
      <c r="C719" s="4"/>
      <c r="D719" s="4"/>
    </row>
    <row r="720" spans="3:4" x14ac:dyDescent="0.2">
      <c r="C720" s="4"/>
      <c r="D720" s="4"/>
    </row>
    <row r="721" spans="3:4" x14ac:dyDescent="0.2">
      <c r="C721" s="4"/>
      <c r="D721" s="4"/>
    </row>
    <row r="722" spans="3:4" x14ac:dyDescent="0.2">
      <c r="C722" s="4"/>
      <c r="D722" s="4"/>
    </row>
    <row r="723" spans="3:4" x14ac:dyDescent="0.2">
      <c r="C723" s="4"/>
      <c r="D723" s="4"/>
    </row>
    <row r="724" spans="3:4" x14ac:dyDescent="0.2">
      <c r="C724" s="4"/>
      <c r="D724" s="4"/>
    </row>
    <row r="725" spans="3:4" x14ac:dyDescent="0.2">
      <c r="C725" s="4"/>
      <c r="D725" s="4"/>
    </row>
    <row r="726" spans="3:4" x14ac:dyDescent="0.2">
      <c r="C726" s="4"/>
      <c r="D726" s="4"/>
    </row>
    <row r="727" spans="3:4" x14ac:dyDescent="0.2">
      <c r="C727" s="4"/>
      <c r="D727" s="4"/>
    </row>
    <row r="728" spans="3:4" x14ac:dyDescent="0.2">
      <c r="C728" s="4"/>
      <c r="D728" s="4"/>
    </row>
    <row r="729" spans="3:4" x14ac:dyDescent="0.2">
      <c r="C729" s="4"/>
      <c r="D729" s="4"/>
    </row>
    <row r="730" spans="3:4" x14ac:dyDescent="0.2">
      <c r="C730" s="4"/>
      <c r="D730" s="4"/>
    </row>
    <row r="731" spans="3:4" x14ac:dyDescent="0.2">
      <c r="C731" s="4"/>
      <c r="D731" s="4"/>
    </row>
    <row r="732" spans="3:4" x14ac:dyDescent="0.2">
      <c r="C732" s="4"/>
      <c r="D732" s="4"/>
    </row>
    <row r="733" spans="3:4" x14ac:dyDescent="0.2">
      <c r="C733" s="4"/>
      <c r="D733" s="4"/>
    </row>
    <row r="734" spans="3:4" x14ac:dyDescent="0.2">
      <c r="C734" s="4"/>
      <c r="D734" s="4"/>
    </row>
    <row r="735" spans="3:4" x14ac:dyDescent="0.2">
      <c r="C735" s="4"/>
      <c r="D735" s="4"/>
    </row>
    <row r="736" spans="3:4" x14ac:dyDescent="0.2">
      <c r="C736" s="4"/>
      <c r="D736" s="4"/>
    </row>
    <row r="737" spans="3:4" x14ac:dyDescent="0.2">
      <c r="C737" s="4"/>
      <c r="D737" s="4"/>
    </row>
    <row r="738" spans="3:4" x14ac:dyDescent="0.2">
      <c r="C738" s="4"/>
      <c r="D738" s="4"/>
    </row>
    <row r="739" spans="3:4" x14ac:dyDescent="0.2">
      <c r="C739" s="4"/>
      <c r="D739" s="4"/>
    </row>
    <row r="740" spans="3:4" x14ac:dyDescent="0.2">
      <c r="C740" s="4"/>
      <c r="D740" s="4"/>
    </row>
    <row r="741" spans="3:4" x14ac:dyDescent="0.2">
      <c r="C741" s="4"/>
      <c r="D741" s="4"/>
    </row>
    <row r="742" spans="3:4" x14ac:dyDescent="0.2">
      <c r="C742" s="4"/>
      <c r="D742" s="4"/>
    </row>
    <row r="743" spans="3:4" x14ac:dyDescent="0.2">
      <c r="C743" s="4"/>
      <c r="D743" s="4"/>
    </row>
    <row r="744" spans="3:4" x14ac:dyDescent="0.2">
      <c r="C744" s="4"/>
      <c r="D744" s="4"/>
    </row>
    <row r="745" spans="3:4" x14ac:dyDescent="0.2">
      <c r="C745" s="4"/>
      <c r="D745" s="4"/>
    </row>
    <row r="746" spans="3:4" x14ac:dyDescent="0.2">
      <c r="C746" s="4"/>
      <c r="D746" s="4"/>
    </row>
    <row r="747" spans="3:4" x14ac:dyDescent="0.2">
      <c r="C747" s="4"/>
      <c r="D747" s="4"/>
    </row>
    <row r="748" spans="3:4" x14ac:dyDescent="0.2">
      <c r="C748" s="4"/>
      <c r="D748" s="4"/>
    </row>
    <row r="749" spans="3:4" x14ac:dyDescent="0.2">
      <c r="C749" s="4"/>
      <c r="D749" s="4"/>
    </row>
    <row r="750" spans="3:4" x14ac:dyDescent="0.2">
      <c r="C750" s="4"/>
      <c r="D750" s="4"/>
    </row>
    <row r="751" spans="3:4" x14ac:dyDescent="0.2">
      <c r="C751" s="4"/>
      <c r="D751" s="4"/>
    </row>
    <row r="752" spans="3:4" x14ac:dyDescent="0.2">
      <c r="C752" s="4"/>
      <c r="D752" s="4"/>
    </row>
    <row r="753" spans="3:4" x14ac:dyDescent="0.2">
      <c r="C753" s="4"/>
      <c r="D753" s="4"/>
    </row>
    <row r="754" spans="3:4" x14ac:dyDescent="0.2">
      <c r="C754" s="4"/>
      <c r="D754" s="4"/>
    </row>
    <row r="755" spans="3:4" x14ac:dyDescent="0.2">
      <c r="C755" s="4"/>
      <c r="D755" s="4"/>
    </row>
    <row r="756" spans="3:4" x14ac:dyDescent="0.2">
      <c r="C756" s="4"/>
      <c r="D756" s="4"/>
    </row>
    <row r="757" spans="3:4" x14ac:dyDescent="0.2">
      <c r="C757" s="4"/>
      <c r="D757" s="4"/>
    </row>
    <row r="758" spans="3:4" x14ac:dyDescent="0.2">
      <c r="C758" s="4"/>
      <c r="D758" s="4"/>
    </row>
    <row r="759" spans="3:4" x14ac:dyDescent="0.2">
      <c r="C759" s="4"/>
      <c r="D759" s="4"/>
    </row>
    <row r="760" spans="3:4" x14ac:dyDescent="0.2">
      <c r="C760" s="4"/>
      <c r="D760" s="4"/>
    </row>
    <row r="761" spans="3:4" x14ac:dyDescent="0.2">
      <c r="C761" s="4"/>
      <c r="D761" s="4"/>
    </row>
    <row r="762" spans="3:4" x14ac:dyDescent="0.2">
      <c r="C762" s="4"/>
      <c r="D762" s="4"/>
    </row>
    <row r="763" spans="3:4" x14ac:dyDescent="0.2">
      <c r="C763" s="4"/>
      <c r="D763" s="4"/>
    </row>
    <row r="764" spans="3:4" x14ac:dyDescent="0.2">
      <c r="C764" s="4"/>
      <c r="D764" s="4"/>
    </row>
    <row r="765" spans="3:4" x14ac:dyDescent="0.2">
      <c r="C765" s="4"/>
      <c r="D765" s="4"/>
    </row>
    <row r="766" spans="3:4" x14ac:dyDescent="0.2">
      <c r="C766" s="4"/>
      <c r="D766" s="4"/>
    </row>
    <row r="767" spans="3:4" x14ac:dyDescent="0.2">
      <c r="C767" s="4"/>
      <c r="D767" s="4"/>
    </row>
    <row r="768" spans="3:4" x14ac:dyDescent="0.2">
      <c r="C768" s="4"/>
      <c r="D768" s="4"/>
    </row>
    <row r="769" spans="3:4" x14ac:dyDescent="0.2">
      <c r="C769" s="4"/>
      <c r="D769" s="4"/>
    </row>
    <row r="770" spans="3:4" x14ac:dyDescent="0.2">
      <c r="C770" s="4"/>
      <c r="D770" s="4"/>
    </row>
    <row r="771" spans="3:4" x14ac:dyDescent="0.2">
      <c r="C771" s="4"/>
      <c r="D771" s="4"/>
    </row>
    <row r="772" spans="3:4" x14ac:dyDescent="0.2">
      <c r="C772" s="4"/>
      <c r="D772" s="4"/>
    </row>
    <row r="773" spans="3:4" x14ac:dyDescent="0.2">
      <c r="C773" s="4"/>
      <c r="D773" s="4"/>
    </row>
    <row r="774" spans="3:4" x14ac:dyDescent="0.2">
      <c r="C774" s="4"/>
      <c r="D774" s="4"/>
    </row>
    <row r="775" spans="3:4" x14ac:dyDescent="0.2">
      <c r="C775" s="4"/>
      <c r="D775" s="4"/>
    </row>
    <row r="776" spans="3:4" x14ac:dyDescent="0.2">
      <c r="C776" s="4"/>
      <c r="D776" s="4"/>
    </row>
    <row r="777" spans="3:4" x14ac:dyDescent="0.2">
      <c r="C777" s="4"/>
      <c r="D777" s="4"/>
    </row>
    <row r="778" spans="3:4" x14ac:dyDescent="0.2">
      <c r="C778" s="4"/>
      <c r="D778" s="4"/>
    </row>
    <row r="779" spans="3:4" x14ac:dyDescent="0.2">
      <c r="C779" s="4"/>
      <c r="D779" s="4"/>
    </row>
    <row r="780" spans="3:4" x14ac:dyDescent="0.2">
      <c r="C780" s="4"/>
      <c r="D780" s="4"/>
    </row>
    <row r="781" spans="3:4" x14ac:dyDescent="0.2">
      <c r="C781" s="4"/>
      <c r="D781" s="4"/>
    </row>
    <row r="782" spans="3:4" x14ac:dyDescent="0.2">
      <c r="C782" s="4"/>
      <c r="D782" s="4"/>
    </row>
    <row r="783" spans="3:4" x14ac:dyDescent="0.2">
      <c r="C783" s="4"/>
      <c r="D783" s="4"/>
    </row>
    <row r="784" spans="3:4" x14ac:dyDescent="0.2">
      <c r="C784" s="4"/>
      <c r="D784" s="4"/>
    </row>
    <row r="785" spans="3:4" x14ac:dyDescent="0.2">
      <c r="C785" s="4"/>
      <c r="D785" s="4"/>
    </row>
    <row r="786" spans="3:4" x14ac:dyDescent="0.2">
      <c r="C786" s="4"/>
      <c r="D786" s="4"/>
    </row>
    <row r="787" spans="3:4" x14ac:dyDescent="0.2">
      <c r="C787" s="4"/>
      <c r="D787" s="4"/>
    </row>
    <row r="788" spans="3:4" x14ac:dyDescent="0.2">
      <c r="C788" s="4"/>
      <c r="D788" s="4"/>
    </row>
    <row r="789" spans="3:4" x14ac:dyDescent="0.2">
      <c r="C789" s="4"/>
      <c r="D789" s="4"/>
    </row>
    <row r="790" spans="3:4" x14ac:dyDescent="0.2">
      <c r="C790" s="4"/>
      <c r="D790" s="4"/>
    </row>
    <row r="791" spans="3:4" x14ac:dyDescent="0.2">
      <c r="C791" s="4"/>
      <c r="D791" s="4"/>
    </row>
    <row r="792" spans="3:4" x14ac:dyDescent="0.2">
      <c r="C792" s="4"/>
      <c r="D792" s="4"/>
    </row>
    <row r="793" spans="3:4" x14ac:dyDescent="0.2">
      <c r="C793" s="4"/>
      <c r="D793" s="4"/>
    </row>
    <row r="794" spans="3:4" x14ac:dyDescent="0.2">
      <c r="C794" s="4"/>
      <c r="D794" s="4"/>
    </row>
    <row r="795" spans="3:4" x14ac:dyDescent="0.2">
      <c r="C795" s="4"/>
      <c r="D795" s="4"/>
    </row>
    <row r="796" spans="3:4" x14ac:dyDescent="0.2">
      <c r="C796" s="4"/>
      <c r="D796" s="4"/>
    </row>
    <row r="797" spans="3:4" x14ac:dyDescent="0.2">
      <c r="C797" s="4"/>
      <c r="D797" s="4"/>
    </row>
    <row r="798" spans="3:4" x14ac:dyDescent="0.2">
      <c r="C798" s="4"/>
      <c r="D798" s="4"/>
    </row>
    <row r="799" spans="3:4" x14ac:dyDescent="0.2">
      <c r="C799" s="4"/>
      <c r="D799" s="4"/>
    </row>
    <row r="800" spans="3:4" x14ac:dyDescent="0.2">
      <c r="C800" s="4"/>
      <c r="D800" s="4"/>
    </row>
    <row r="801" spans="3:4" x14ac:dyDescent="0.2">
      <c r="C801" s="4"/>
      <c r="D801" s="4"/>
    </row>
    <row r="802" spans="3:4" x14ac:dyDescent="0.2">
      <c r="C802" s="4"/>
      <c r="D802" s="4"/>
    </row>
    <row r="803" spans="3:4" x14ac:dyDescent="0.2">
      <c r="C803" s="4"/>
      <c r="D803" s="4"/>
    </row>
    <row r="804" spans="3:4" x14ac:dyDescent="0.2">
      <c r="C804" s="4"/>
      <c r="D804" s="4"/>
    </row>
    <row r="805" spans="3:4" x14ac:dyDescent="0.2">
      <c r="C805" s="4"/>
      <c r="D805" s="4"/>
    </row>
    <row r="806" spans="3:4" x14ac:dyDescent="0.2">
      <c r="C806" s="4"/>
      <c r="D806" s="4"/>
    </row>
    <row r="807" spans="3:4" x14ac:dyDescent="0.2">
      <c r="C807" s="4"/>
      <c r="D807" s="4"/>
    </row>
    <row r="808" spans="3:4" x14ac:dyDescent="0.2">
      <c r="C808" s="4"/>
      <c r="D808" s="4"/>
    </row>
    <row r="809" spans="3:4" x14ac:dyDescent="0.2">
      <c r="C809" s="4"/>
      <c r="D809" s="4"/>
    </row>
    <row r="810" spans="3:4" x14ac:dyDescent="0.2">
      <c r="C810" s="4"/>
      <c r="D810" s="4"/>
    </row>
    <row r="811" spans="3:4" x14ac:dyDescent="0.2">
      <c r="C811" s="4"/>
      <c r="D811" s="4"/>
    </row>
    <row r="812" spans="3:4" x14ac:dyDescent="0.2">
      <c r="C812" s="4"/>
      <c r="D812" s="4"/>
    </row>
    <row r="813" spans="3:4" x14ac:dyDescent="0.2">
      <c r="C813" s="4"/>
      <c r="D813" s="4"/>
    </row>
    <row r="814" spans="3:4" x14ac:dyDescent="0.2">
      <c r="C814" s="4"/>
      <c r="D814" s="4"/>
    </row>
    <row r="815" spans="3:4" x14ac:dyDescent="0.2">
      <c r="C815" s="4"/>
      <c r="D815" s="4"/>
    </row>
    <row r="816" spans="3:4" x14ac:dyDescent="0.2">
      <c r="C816" s="4"/>
      <c r="D816" s="4"/>
    </row>
    <row r="817" spans="3:4" x14ac:dyDescent="0.2">
      <c r="C817" s="4"/>
      <c r="D817" s="4"/>
    </row>
    <row r="818" spans="3:4" x14ac:dyDescent="0.2">
      <c r="C818" s="4"/>
      <c r="D818" s="4"/>
    </row>
    <row r="819" spans="3:4" x14ac:dyDescent="0.2">
      <c r="C819" s="4"/>
      <c r="D819" s="4"/>
    </row>
    <row r="820" spans="3:4" x14ac:dyDescent="0.2">
      <c r="C820" s="4"/>
      <c r="D820" s="4"/>
    </row>
    <row r="821" spans="3:4" x14ac:dyDescent="0.2">
      <c r="C821" s="4"/>
      <c r="D821" s="4"/>
    </row>
    <row r="822" spans="3:4" x14ac:dyDescent="0.2">
      <c r="C822" s="4"/>
      <c r="D822" s="4"/>
    </row>
    <row r="823" spans="3:4" x14ac:dyDescent="0.2">
      <c r="C823" s="4"/>
      <c r="D823" s="4"/>
    </row>
    <row r="824" spans="3:4" x14ac:dyDescent="0.2">
      <c r="C824" s="4"/>
      <c r="D824" s="4"/>
    </row>
    <row r="825" spans="3:4" x14ac:dyDescent="0.2">
      <c r="C825" s="4"/>
      <c r="D825" s="4"/>
    </row>
    <row r="826" spans="3:4" x14ac:dyDescent="0.2">
      <c r="C826" s="4"/>
      <c r="D826" s="4"/>
    </row>
    <row r="827" spans="3:4" x14ac:dyDescent="0.2">
      <c r="C827" s="4"/>
      <c r="D827" s="4"/>
    </row>
    <row r="828" spans="3:4" x14ac:dyDescent="0.2">
      <c r="C828" s="4"/>
      <c r="D828" s="4"/>
    </row>
    <row r="829" spans="3:4" x14ac:dyDescent="0.2">
      <c r="C829" s="4"/>
      <c r="D829" s="4"/>
    </row>
    <row r="830" spans="3:4" x14ac:dyDescent="0.2">
      <c r="C830" s="4"/>
      <c r="D830" s="4"/>
    </row>
    <row r="831" spans="3:4" x14ac:dyDescent="0.2">
      <c r="C831" s="4"/>
      <c r="D831" s="4"/>
    </row>
    <row r="832" spans="3:4" x14ac:dyDescent="0.2">
      <c r="C832" s="4"/>
      <c r="D832" s="4"/>
    </row>
    <row r="833" spans="3:4" x14ac:dyDescent="0.2">
      <c r="C833" s="4"/>
      <c r="D833" s="4"/>
    </row>
    <row r="834" spans="3:4" x14ac:dyDescent="0.2">
      <c r="C834" s="4"/>
      <c r="D834" s="4"/>
    </row>
    <row r="835" spans="3:4" x14ac:dyDescent="0.2">
      <c r="C835" s="4"/>
      <c r="D835" s="4"/>
    </row>
    <row r="836" spans="3:4" x14ac:dyDescent="0.2">
      <c r="C836" s="4"/>
      <c r="D836" s="4"/>
    </row>
    <row r="837" spans="3:4" x14ac:dyDescent="0.2">
      <c r="C837" s="4"/>
      <c r="D837" s="4"/>
    </row>
    <row r="838" spans="3:4" x14ac:dyDescent="0.2">
      <c r="C838" s="4"/>
      <c r="D838" s="4"/>
    </row>
    <row r="839" spans="3:4" x14ac:dyDescent="0.2">
      <c r="C839" s="4"/>
      <c r="D839" s="4"/>
    </row>
    <row r="840" spans="3:4" x14ac:dyDescent="0.2">
      <c r="C840" s="4"/>
      <c r="D840" s="4"/>
    </row>
    <row r="841" spans="3:4" x14ac:dyDescent="0.2">
      <c r="C841" s="4"/>
      <c r="D841" s="4"/>
    </row>
    <row r="842" spans="3:4" x14ac:dyDescent="0.2">
      <c r="C842" s="4"/>
      <c r="D842" s="4"/>
    </row>
    <row r="843" spans="3:4" x14ac:dyDescent="0.2">
      <c r="C843" s="4"/>
      <c r="D843" s="4"/>
    </row>
    <row r="844" spans="3:4" x14ac:dyDescent="0.2">
      <c r="C844" s="4"/>
      <c r="D844" s="4"/>
    </row>
    <row r="845" spans="3:4" x14ac:dyDescent="0.2">
      <c r="C845" s="4"/>
      <c r="D845" s="4"/>
    </row>
    <row r="846" spans="3:4" x14ac:dyDescent="0.2">
      <c r="C846" s="4"/>
      <c r="D846" s="4"/>
    </row>
    <row r="847" spans="3:4" x14ac:dyDescent="0.2">
      <c r="C847" s="4"/>
      <c r="D847" s="4"/>
    </row>
    <row r="848" spans="3:4" x14ac:dyDescent="0.2">
      <c r="C848" s="4"/>
      <c r="D848" s="4"/>
    </row>
    <row r="849" spans="3:4" x14ac:dyDescent="0.2">
      <c r="C849" s="4"/>
      <c r="D849" s="4"/>
    </row>
    <row r="850" spans="3:4" x14ac:dyDescent="0.2">
      <c r="C850" s="4"/>
      <c r="D850" s="4"/>
    </row>
    <row r="851" spans="3:4" x14ac:dyDescent="0.2">
      <c r="C851" s="4"/>
      <c r="D851" s="4"/>
    </row>
    <row r="852" spans="3:4" x14ac:dyDescent="0.2">
      <c r="C852" s="4"/>
      <c r="D852" s="4"/>
    </row>
    <row r="853" spans="3:4" x14ac:dyDescent="0.2">
      <c r="C853" s="4"/>
      <c r="D853" s="4"/>
    </row>
    <row r="854" spans="3:4" x14ac:dyDescent="0.2">
      <c r="C854" s="4"/>
      <c r="D854" s="4"/>
    </row>
    <row r="855" spans="3:4" x14ac:dyDescent="0.2">
      <c r="C855" s="4"/>
      <c r="D855" s="4"/>
    </row>
    <row r="856" spans="3:4" x14ac:dyDescent="0.2">
      <c r="C856" s="4"/>
      <c r="D856" s="4"/>
    </row>
    <row r="857" spans="3:4" x14ac:dyDescent="0.2">
      <c r="C857" s="4"/>
      <c r="D857" s="4"/>
    </row>
    <row r="858" spans="3:4" x14ac:dyDescent="0.2">
      <c r="C858" s="4"/>
      <c r="D858" s="4"/>
    </row>
    <row r="859" spans="3:4" x14ac:dyDescent="0.2">
      <c r="C859" s="4"/>
      <c r="D859" s="4"/>
    </row>
    <row r="860" spans="3:4" x14ac:dyDescent="0.2">
      <c r="C860" s="4"/>
      <c r="D860" s="4"/>
    </row>
    <row r="861" spans="3:4" x14ac:dyDescent="0.2">
      <c r="C861" s="4"/>
      <c r="D861" s="4"/>
    </row>
    <row r="862" spans="3:4" x14ac:dyDescent="0.2">
      <c r="C862" s="4"/>
      <c r="D862" s="4"/>
    </row>
    <row r="863" spans="3:4" x14ac:dyDescent="0.2">
      <c r="C863" s="4"/>
      <c r="D863" s="4"/>
    </row>
    <row r="864" spans="3:4" x14ac:dyDescent="0.2">
      <c r="C864" s="4"/>
      <c r="D864" s="4"/>
    </row>
    <row r="865" spans="3:4" x14ac:dyDescent="0.2">
      <c r="C865" s="4"/>
      <c r="D865" s="4"/>
    </row>
    <row r="866" spans="3:4" x14ac:dyDescent="0.2">
      <c r="C866" s="4"/>
      <c r="D866" s="4"/>
    </row>
    <row r="867" spans="3:4" x14ac:dyDescent="0.2">
      <c r="C867" s="4"/>
      <c r="D867" s="4"/>
    </row>
    <row r="868" spans="3:4" x14ac:dyDescent="0.2">
      <c r="C868" s="4"/>
      <c r="D868" s="4"/>
    </row>
    <row r="869" spans="3:4" x14ac:dyDescent="0.2">
      <c r="C869" s="4"/>
      <c r="D869" s="4"/>
    </row>
    <row r="870" spans="3:4" x14ac:dyDescent="0.2">
      <c r="C870" s="4"/>
      <c r="D870" s="4"/>
    </row>
    <row r="871" spans="3:4" x14ac:dyDescent="0.2">
      <c r="C871" s="4"/>
      <c r="D871" s="4"/>
    </row>
    <row r="872" spans="3:4" x14ac:dyDescent="0.2">
      <c r="C872" s="4"/>
      <c r="D872" s="4"/>
    </row>
    <row r="873" spans="3:4" x14ac:dyDescent="0.2">
      <c r="C873" s="4"/>
      <c r="D873" s="4"/>
    </row>
    <row r="874" spans="3:4" x14ac:dyDescent="0.2">
      <c r="C874" s="4"/>
      <c r="D874" s="4"/>
    </row>
    <row r="875" spans="3:4" x14ac:dyDescent="0.2">
      <c r="C875" s="4"/>
      <c r="D875" s="4"/>
    </row>
    <row r="876" spans="3:4" x14ac:dyDescent="0.2">
      <c r="C876" s="4"/>
      <c r="D876" s="4"/>
    </row>
    <row r="877" spans="3:4" x14ac:dyDescent="0.2">
      <c r="C877" s="4"/>
      <c r="D877" s="4"/>
    </row>
    <row r="878" spans="3:4" x14ac:dyDescent="0.2">
      <c r="C878" s="4"/>
      <c r="D878" s="4"/>
    </row>
    <row r="879" spans="3:4" x14ac:dyDescent="0.2">
      <c r="C879" s="4"/>
      <c r="D879" s="4"/>
    </row>
    <row r="880" spans="3:4" x14ac:dyDescent="0.2">
      <c r="C880" s="4"/>
      <c r="D880" s="4"/>
    </row>
    <row r="881" spans="3:4" x14ac:dyDescent="0.2">
      <c r="C881" s="4"/>
      <c r="D881" s="4"/>
    </row>
    <row r="882" spans="3:4" x14ac:dyDescent="0.2">
      <c r="C882" s="4"/>
      <c r="D882" s="4"/>
    </row>
    <row r="883" spans="3:4" x14ac:dyDescent="0.2">
      <c r="C883" s="4"/>
      <c r="D883" s="4"/>
    </row>
    <row r="884" spans="3:4" x14ac:dyDescent="0.2">
      <c r="C884" s="4"/>
      <c r="D884" s="4"/>
    </row>
    <row r="885" spans="3:4" x14ac:dyDescent="0.2">
      <c r="C885" s="4"/>
      <c r="D885" s="4"/>
    </row>
    <row r="886" spans="3:4" x14ac:dyDescent="0.2">
      <c r="C886" s="4"/>
      <c r="D886" s="4"/>
    </row>
    <row r="887" spans="3:4" x14ac:dyDescent="0.2">
      <c r="C887" s="4"/>
      <c r="D887" s="4"/>
    </row>
    <row r="888" spans="3:4" x14ac:dyDescent="0.2">
      <c r="C888" s="4"/>
      <c r="D888" s="4"/>
    </row>
    <row r="889" spans="3:4" x14ac:dyDescent="0.2">
      <c r="C889" s="4"/>
      <c r="D889" s="4"/>
    </row>
    <row r="890" spans="3:4" x14ac:dyDescent="0.2">
      <c r="C890" s="4"/>
      <c r="D890" s="4"/>
    </row>
    <row r="891" spans="3:4" x14ac:dyDescent="0.2">
      <c r="C891" s="4"/>
      <c r="D891" s="4"/>
    </row>
    <row r="892" spans="3:4" x14ac:dyDescent="0.2">
      <c r="C892" s="4"/>
      <c r="D892" s="4"/>
    </row>
    <row r="893" spans="3:4" x14ac:dyDescent="0.2">
      <c r="C893" s="4"/>
      <c r="D893" s="4"/>
    </row>
    <row r="894" spans="3:4" x14ac:dyDescent="0.2">
      <c r="C894" s="4"/>
      <c r="D894" s="4"/>
    </row>
    <row r="895" spans="3:4" x14ac:dyDescent="0.2">
      <c r="C895" s="4"/>
      <c r="D895" s="4"/>
    </row>
    <row r="896" spans="3:4" x14ac:dyDescent="0.2">
      <c r="C896" s="4"/>
      <c r="D896" s="4"/>
    </row>
    <row r="897" spans="3:4" x14ac:dyDescent="0.2">
      <c r="C897" s="4"/>
      <c r="D897" s="4"/>
    </row>
    <row r="898" spans="3:4" x14ac:dyDescent="0.2">
      <c r="C898" s="4"/>
      <c r="D898" s="4"/>
    </row>
    <row r="899" spans="3:4" x14ac:dyDescent="0.2">
      <c r="C899" s="4"/>
      <c r="D899" s="4"/>
    </row>
    <row r="900" spans="3:4" x14ac:dyDescent="0.2">
      <c r="C900" s="4"/>
      <c r="D900" s="4"/>
    </row>
    <row r="901" spans="3:4" x14ac:dyDescent="0.2">
      <c r="C901" s="4"/>
      <c r="D901" s="4"/>
    </row>
    <row r="902" spans="3:4" x14ac:dyDescent="0.2">
      <c r="C902" s="4"/>
      <c r="D902" s="4"/>
    </row>
    <row r="903" spans="3:4" x14ac:dyDescent="0.2">
      <c r="C903" s="4"/>
      <c r="D903" s="4"/>
    </row>
    <row r="904" spans="3:4" x14ac:dyDescent="0.2">
      <c r="C904" s="4"/>
      <c r="D904" s="4"/>
    </row>
    <row r="905" spans="3:4" x14ac:dyDescent="0.2">
      <c r="C905" s="4"/>
      <c r="D905" s="4"/>
    </row>
    <row r="906" spans="3:4" x14ac:dyDescent="0.2">
      <c r="C906" s="4"/>
      <c r="D906" s="4"/>
    </row>
    <row r="907" spans="3:4" x14ac:dyDescent="0.2">
      <c r="C907" s="4"/>
      <c r="D907" s="4"/>
    </row>
    <row r="908" spans="3:4" x14ac:dyDescent="0.2">
      <c r="C908" s="4"/>
      <c r="D908" s="4"/>
    </row>
    <row r="909" spans="3:4" x14ac:dyDescent="0.2">
      <c r="C909" s="4"/>
      <c r="D909" s="4"/>
    </row>
    <row r="910" spans="3:4" x14ac:dyDescent="0.2">
      <c r="C910" s="4"/>
      <c r="D910" s="4"/>
    </row>
    <row r="911" spans="3:4" x14ac:dyDescent="0.2">
      <c r="C911" s="4"/>
      <c r="D911" s="4"/>
    </row>
    <row r="912" spans="3:4" x14ac:dyDescent="0.2">
      <c r="C912" s="4"/>
      <c r="D912" s="4"/>
    </row>
    <row r="913" spans="3:4" x14ac:dyDescent="0.2">
      <c r="C913" s="4"/>
      <c r="D913" s="4"/>
    </row>
    <row r="914" spans="3:4" x14ac:dyDescent="0.2">
      <c r="C914" s="4"/>
      <c r="D914" s="4"/>
    </row>
    <row r="915" spans="3:4" x14ac:dyDescent="0.2">
      <c r="C915" s="4"/>
      <c r="D915" s="4"/>
    </row>
    <row r="916" spans="3:4" x14ac:dyDescent="0.2">
      <c r="C916" s="4"/>
      <c r="D916" s="4"/>
    </row>
    <row r="917" spans="3:4" x14ac:dyDescent="0.2">
      <c r="C917" s="4"/>
      <c r="D917" s="4"/>
    </row>
    <row r="918" spans="3:4" x14ac:dyDescent="0.2">
      <c r="C918" s="4"/>
      <c r="D918" s="4"/>
    </row>
    <row r="919" spans="3:4" x14ac:dyDescent="0.2">
      <c r="C919" s="4"/>
      <c r="D919" s="4"/>
    </row>
    <row r="920" spans="3:4" x14ac:dyDescent="0.2">
      <c r="C920" s="4"/>
      <c r="D920" s="4"/>
    </row>
    <row r="921" spans="3:4" x14ac:dyDescent="0.2">
      <c r="C921" s="4"/>
      <c r="D921" s="4"/>
    </row>
    <row r="922" spans="3:4" x14ac:dyDescent="0.2">
      <c r="C922" s="4"/>
      <c r="D922" s="4"/>
    </row>
    <row r="923" spans="3:4" x14ac:dyDescent="0.2">
      <c r="C923" s="4"/>
      <c r="D923" s="4"/>
    </row>
    <row r="924" spans="3:4" x14ac:dyDescent="0.2">
      <c r="C924" s="4"/>
      <c r="D924" s="4"/>
    </row>
    <row r="925" spans="3:4" x14ac:dyDescent="0.2">
      <c r="C925" s="4"/>
      <c r="D925" s="4"/>
    </row>
    <row r="926" spans="3:4" x14ac:dyDescent="0.2">
      <c r="C926" s="4"/>
      <c r="D926" s="4"/>
    </row>
    <row r="927" spans="3:4" x14ac:dyDescent="0.2">
      <c r="C927" s="4"/>
      <c r="D927" s="4"/>
    </row>
    <row r="928" spans="3:4" x14ac:dyDescent="0.2">
      <c r="C928" s="4"/>
      <c r="D928" s="4"/>
    </row>
    <row r="929" spans="3:4" x14ac:dyDescent="0.2">
      <c r="C929" s="4"/>
      <c r="D929" s="4"/>
    </row>
    <row r="930" spans="3:4" x14ac:dyDescent="0.2">
      <c r="C930" s="4"/>
      <c r="D930" s="4"/>
    </row>
    <row r="931" spans="3:4" x14ac:dyDescent="0.2">
      <c r="C931" s="4"/>
      <c r="D931" s="4"/>
    </row>
    <row r="932" spans="3:4" x14ac:dyDescent="0.2">
      <c r="C932" s="4"/>
      <c r="D932" s="4"/>
    </row>
    <row r="933" spans="3:4" x14ac:dyDescent="0.2">
      <c r="C933" s="4"/>
      <c r="D933" s="4"/>
    </row>
    <row r="934" spans="3:4" x14ac:dyDescent="0.2">
      <c r="C934" s="4"/>
      <c r="D934" s="4"/>
    </row>
    <row r="935" spans="3:4" x14ac:dyDescent="0.2">
      <c r="C935" s="4"/>
      <c r="D935" s="4"/>
    </row>
    <row r="936" spans="3:4" x14ac:dyDescent="0.2">
      <c r="C936" s="4"/>
      <c r="D936" s="4"/>
    </row>
    <row r="937" spans="3:4" x14ac:dyDescent="0.2">
      <c r="C937" s="4"/>
      <c r="D937" s="4"/>
    </row>
    <row r="938" spans="3:4" x14ac:dyDescent="0.2">
      <c r="C938" s="4"/>
      <c r="D938" s="4"/>
    </row>
    <row r="939" spans="3:4" x14ac:dyDescent="0.2">
      <c r="C939" s="4"/>
      <c r="D939" s="4"/>
    </row>
    <row r="940" spans="3:4" x14ac:dyDescent="0.2">
      <c r="C940" s="4"/>
      <c r="D940" s="4"/>
    </row>
    <row r="941" spans="3:4" x14ac:dyDescent="0.2">
      <c r="C941" s="4"/>
      <c r="D941" s="4"/>
    </row>
    <row r="942" spans="3:4" x14ac:dyDescent="0.2">
      <c r="C942" s="4"/>
      <c r="D942" s="4"/>
    </row>
    <row r="943" spans="3:4" x14ac:dyDescent="0.2">
      <c r="C943" s="4"/>
      <c r="D943" s="4"/>
    </row>
    <row r="944" spans="3:4" x14ac:dyDescent="0.2">
      <c r="C944" s="4"/>
      <c r="D944" s="4"/>
    </row>
    <row r="945" spans="3:4" x14ac:dyDescent="0.2">
      <c r="C945" s="4"/>
      <c r="D945" s="4"/>
    </row>
    <row r="946" spans="3:4" x14ac:dyDescent="0.2">
      <c r="C946" s="4"/>
      <c r="D946" s="4"/>
    </row>
    <row r="947" spans="3:4" x14ac:dyDescent="0.2">
      <c r="C947" s="4"/>
      <c r="D947" s="4"/>
    </row>
    <row r="948" spans="3:4" x14ac:dyDescent="0.2">
      <c r="C948" s="4"/>
      <c r="D948" s="4"/>
    </row>
    <row r="949" spans="3:4" x14ac:dyDescent="0.2">
      <c r="C949" s="4"/>
      <c r="D949" s="4"/>
    </row>
    <row r="950" spans="3:4" x14ac:dyDescent="0.2">
      <c r="C950" s="4"/>
      <c r="D950" s="4"/>
    </row>
    <row r="951" spans="3:4" x14ac:dyDescent="0.2">
      <c r="C951" s="4"/>
      <c r="D951" s="4"/>
    </row>
    <row r="952" spans="3:4" x14ac:dyDescent="0.2">
      <c r="C952" s="4"/>
      <c r="D952" s="4"/>
    </row>
    <row r="953" spans="3:4" x14ac:dyDescent="0.2">
      <c r="C953" s="4"/>
      <c r="D953" s="4"/>
    </row>
    <row r="954" spans="3:4" x14ac:dyDescent="0.2">
      <c r="C954" s="4"/>
      <c r="D954" s="4"/>
    </row>
    <row r="955" spans="3:4" x14ac:dyDescent="0.2">
      <c r="C955" s="4"/>
      <c r="D955" s="4"/>
    </row>
    <row r="956" spans="3:4" x14ac:dyDescent="0.2">
      <c r="C956" s="4"/>
      <c r="D956" s="4"/>
    </row>
    <row r="957" spans="3:4" x14ac:dyDescent="0.2">
      <c r="C957" s="4"/>
      <c r="D957" s="4"/>
    </row>
    <row r="958" spans="3:4" x14ac:dyDescent="0.2">
      <c r="C958" s="4"/>
      <c r="D958" s="4"/>
    </row>
    <row r="959" spans="3:4" x14ac:dyDescent="0.2">
      <c r="C959" s="4"/>
      <c r="D959" s="4"/>
    </row>
    <row r="960" spans="3:4" x14ac:dyDescent="0.2">
      <c r="C960" s="4"/>
      <c r="D960" s="4"/>
    </row>
    <row r="961" spans="3:4" x14ac:dyDescent="0.2">
      <c r="C961" s="4"/>
      <c r="D961" s="4"/>
    </row>
    <row r="962" spans="3:4" x14ac:dyDescent="0.2">
      <c r="C962" s="4"/>
      <c r="D962" s="4"/>
    </row>
    <row r="963" spans="3:4" x14ac:dyDescent="0.2">
      <c r="C963" s="4"/>
      <c r="D963" s="4"/>
    </row>
    <row r="964" spans="3:4" x14ac:dyDescent="0.2">
      <c r="C964" s="4"/>
      <c r="D964" s="4"/>
    </row>
    <row r="965" spans="3:4" x14ac:dyDescent="0.2">
      <c r="C965" s="4"/>
      <c r="D965" s="4"/>
    </row>
    <row r="966" spans="3:4" x14ac:dyDescent="0.2">
      <c r="C966" s="4"/>
      <c r="D966" s="4"/>
    </row>
    <row r="967" spans="3:4" x14ac:dyDescent="0.2">
      <c r="C967" s="4"/>
      <c r="D967" s="4"/>
    </row>
    <row r="968" spans="3:4" x14ac:dyDescent="0.2">
      <c r="C968" s="4"/>
      <c r="D968" s="4"/>
    </row>
    <row r="969" spans="3:4" x14ac:dyDescent="0.2">
      <c r="C969" s="4"/>
      <c r="D969" s="4"/>
    </row>
    <row r="970" spans="3:4" x14ac:dyDescent="0.2">
      <c r="C970" s="4"/>
      <c r="D970" s="4"/>
    </row>
    <row r="971" spans="3:4" x14ac:dyDescent="0.2">
      <c r="C971" s="4"/>
      <c r="D971" s="4"/>
    </row>
    <row r="972" spans="3:4" x14ac:dyDescent="0.2">
      <c r="C972" s="4"/>
      <c r="D972" s="4"/>
    </row>
    <row r="973" spans="3:4" x14ac:dyDescent="0.2">
      <c r="C973" s="4"/>
      <c r="D973" s="4"/>
    </row>
    <row r="974" spans="3:4" x14ac:dyDescent="0.2">
      <c r="C974" s="4"/>
      <c r="D974" s="4"/>
    </row>
    <row r="975" spans="3:4" x14ac:dyDescent="0.2">
      <c r="C975" s="4"/>
      <c r="D975" s="4"/>
    </row>
    <row r="976" spans="3:4" x14ac:dyDescent="0.2">
      <c r="C976" s="4"/>
      <c r="D976" s="4"/>
    </row>
    <row r="977" spans="3:4" x14ac:dyDescent="0.2">
      <c r="C977" s="4"/>
      <c r="D977" s="4"/>
    </row>
    <row r="978" spans="3:4" x14ac:dyDescent="0.2">
      <c r="C978" s="4"/>
      <c r="D978" s="4"/>
    </row>
    <row r="979" spans="3:4" x14ac:dyDescent="0.2">
      <c r="C979" s="4"/>
      <c r="D979" s="4"/>
    </row>
    <row r="980" spans="3:4" x14ac:dyDescent="0.2">
      <c r="C980" s="4"/>
      <c r="D980" s="4"/>
    </row>
    <row r="981" spans="3:4" x14ac:dyDescent="0.2">
      <c r="C981" s="4"/>
      <c r="D981" s="4"/>
    </row>
    <row r="982" spans="3:4" x14ac:dyDescent="0.2">
      <c r="C982" s="4"/>
      <c r="D982" s="4"/>
    </row>
    <row r="983" spans="3:4" x14ac:dyDescent="0.2">
      <c r="C983" s="4"/>
      <c r="D983" s="4"/>
    </row>
    <row r="984" spans="3:4" x14ac:dyDescent="0.2">
      <c r="C984" s="4"/>
      <c r="D984" s="4"/>
    </row>
    <row r="985" spans="3:4" x14ac:dyDescent="0.2">
      <c r="C985" s="4"/>
      <c r="D985" s="4"/>
    </row>
    <row r="986" spans="3:4" x14ac:dyDescent="0.2">
      <c r="C986" s="4"/>
      <c r="D986" s="4"/>
    </row>
    <row r="987" spans="3:4" x14ac:dyDescent="0.2">
      <c r="C987" s="4"/>
      <c r="D987" s="4"/>
    </row>
    <row r="988" spans="3:4" x14ac:dyDescent="0.2">
      <c r="C988" s="4"/>
      <c r="D988" s="4"/>
    </row>
    <row r="989" spans="3:4" x14ac:dyDescent="0.2">
      <c r="C989" s="4"/>
      <c r="D989" s="4"/>
    </row>
    <row r="990" spans="3:4" x14ac:dyDescent="0.2">
      <c r="C990" s="4"/>
      <c r="D990" s="4"/>
    </row>
    <row r="991" spans="3:4" x14ac:dyDescent="0.2">
      <c r="C991" s="4"/>
      <c r="D991" s="4"/>
    </row>
    <row r="992" spans="3:4" x14ac:dyDescent="0.2">
      <c r="C992" s="4"/>
      <c r="D992" s="4"/>
    </row>
    <row r="993" spans="3:4" x14ac:dyDescent="0.2">
      <c r="C993" s="4"/>
      <c r="D993" s="4"/>
    </row>
    <row r="994" spans="3:4" x14ac:dyDescent="0.2">
      <c r="C994" s="4"/>
      <c r="D994" s="4"/>
    </row>
    <row r="995" spans="3:4" x14ac:dyDescent="0.2">
      <c r="C995" s="4"/>
      <c r="D995" s="4"/>
    </row>
    <row r="996" spans="3:4" x14ac:dyDescent="0.2">
      <c r="C996" s="4"/>
      <c r="D996" s="4"/>
    </row>
    <row r="997" spans="3:4" x14ac:dyDescent="0.2">
      <c r="C997" s="4"/>
      <c r="D997" s="4"/>
    </row>
    <row r="998" spans="3:4" x14ac:dyDescent="0.2">
      <c r="C998" s="4"/>
      <c r="D998" s="4"/>
    </row>
    <row r="999" spans="3:4" x14ac:dyDescent="0.2">
      <c r="C999" s="4"/>
      <c r="D999" s="4"/>
    </row>
    <row r="1000" spans="3:4" x14ac:dyDescent="0.2">
      <c r="C1000" s="4"/>
      <c r="D1000" s="4"/>
    </row>
    <row r="1001" spans="3:4" x14ac:dyDescent="0.2">
      <c r="C1001" s="4"/>
      <c r="D1001" s="4"/>
    </row>
    <row r="1002" spans="3:4" x14ac:dyDescent="0.2">
      <c r="C1002" s="4"/>
      <c r="D1002" s="4"/>
    </row>
    <row r="1003" spans="3:4" x14ac:dyDescent="0.2">
      <c r="C1003" s="4"/>
      <c r="D1003" s="4"/>
    </row>
    <row r="1004" spans="3:4" x14ac:dyDescent="0.2">
      <c r="C1004" s="4"/>
      <c r="D1004" s="4"/>
    </row>
    <row r="1005" spans="3:4" x14ac:dyDescent="0.2">
      <c r="C1005" s="4"/>
      <c r="D1005" s="4"/>
    </row>
    <row r="1006" spans="3:4" x14ac:dyDescent="0.2">
      <c r="C1006" s="4"/>
      <c r="D1006" s="4"/>
    </row>
    <row r="1007" spans="3:4" x14ac:dyDescent="0.2">
      <c r="C1007" s="4"/>
      <c r="D1007" s="4"/>
    </row>
    <row r="1008" spans="3:4" x14ac:dyDescent="0.2">
      <c r="C1008" s="4"/>
      <c r="D1008" s="4"/>
    </row>
    <row r="1009" spans="3:4" x14ac:dyDescent="0.2">
      <c r="C1009" s="4"/>
      <c r="D1009" s="4"/>
    </row>
    <row r="1010" spans="3:4" x14ac:dyDescent="0.2">
      <c r="C1010" s="4"/>
      <c r="D1010" s="4"/>
    </row>
    <row r="1011" spans="3:4" x14ac:dyDescent="0.2">
      <c r="C1011" s="4"/>
      <c r="D1011" s="4"/>
    </row>
    <row r="1012" spans="3:4" x14ac:dyDescent="0.2">
      <c r="C1012" s="4"/>
      <c r="D1012" s="4"/>
    </row>
    <row r="1013" spans="3:4" x14ac:dyDescent="0.2">
      <c r="C1013" s="4"/>
      <c r="D1013" s="4"/>
    </row>
    <row r="1014" spans="3:4" x14ac:dyDescent="0.2">
      <c r="C1014" s="4"/>
      <c r="D1014" s="4"/>
    </row>
    <row r="1015" spans="3:4" x14ac:dyDescent="0.2">
      <c r="C1015" s="4"/>
      <c r="D1015" s="4"/>
    </row>
    <row r="1016" spans="3:4" x14ac:dyDescent="0.2">
      <c r="C1016" s="4"/>
      <c r="D1016" s="4"/>
    </row>
    <row r="1017" spans="3:4" x14ac:dyDescent="0.2">
      <c r="C1017" s="4"/>
      <c r="D1017" s="4"/>
    </row>
    <row r="1018" spans="3:4" x14ac:dyDescent="0.2">
      <c r="C1018" s="4"/>
      <c r="D1018" s="4"/>
    </row>
    <row r="1019" spans="3:4" x14ac:dyDescent="0.2">
      <c r="C1019" s="4"/>
      <c r="D1019" s="4"/>
    </row>
    <row r="1020" spans="3:4" x14ac:dyDescent="0.2">
      <c r="C1020" s="4"/>
      <c r="D1020" s="4"/>
    </row>
    <row r="1021" spans="3:4" x14ac:dyDescent="0.2">
      <c r="C1021" s="4"/>
      <c r="D1021" s="4"/>
    </row>
    <row r="1022" spans="3:4" x14ac:dyDescent="0.2">
      <c r="C1022" s="4"/>
      <c r="D1022" s="4"/>
    </row>
    <row r="1023" spans="3:4" x14ac:dyDescent="0.2">
      <c r="C1023" s="4"/>
      <c r="D1023" s="4"/>
    </row>
    <row r="1024" spans="3:4" x14ac:dyDescent="0.2">
      <c r="C1024" s="4"/>
      <c r="D1024" s="4"/>
    </row>
    <row r="1025" spans="3:4" x14ac:dyDescent="0.2">
      <c r="C1025" s="4"/>
      <c r="D1025" s="4"/>
    </row>
    <row r="1026" spans="3:4" x14ac:dyDescent="0.2">
      <c r="C1026" s="4"/>
      <c r="D1026" s="4"/>
    </row>
    <row r="1027" spans="3:4" x14ac:dyDescent="0.2">
      <c r="C1027" s="4"/>
      <c r="D1027" s="4"/>
    </row>
    <row r="1028" spans="3:4" x14ac:dyDescent="0.2">
      <c r="C1028" s="4"/>
      <c r="D1028" s="4"/>
    </row>
    <row r="1029" spans="3:4" x14ac:dyDescent="0.2">
      <c r="C1029" s="4"/>
      <c r="D1029" s="4"/>
    </row>
    <row r="1030" spans="3:4" x14ac:dyDescent="0.2">
      <c r="C1030" s="4"/>
      <c r="D1030" s="4"/>
    </row>
    <row r="1031" spans="3:4" x14ac:dyDescent="0.2">
      <c r="C1031" s="4"/>
      <c r="D1031" s="4"/>
    </row>
    <row r="1032" spans="3:4" x14ac:dyDescent="0.2">
      <c r="C1032" s="4"/>
      <c r="D1032" s="4"/>
    </row>
    <row r="1033" spans="3:4" x14ac:dyDescent="0.2">
      <c r="C1033" s="4"/>
      <c r="D1033" s="4"/>
    </row>
    <row r="1034" spans="3:4" x14ac:dyDescent="0.2">
      <c r="C1034" s="4"/>
      <c r="D1034" s="4"/>
    </row>
    <row r="1035" spans="3:4" x14ac:dyDescent="0.2">
      <c r="C1035" s="4"/>
      <c r="D1035" s="4"/>
    </row>
    <row r="1036" spans="3:4" x14ac:dyDescent="0.2">
      <c r="C1036" s="4"/>
      <c r="D1036" s="4"/>
    </row>
    <row r="1037" spans="3:4" x14ac:dyDescent="0.2">
      <c r="C1037" s="4"/>
      <c r="D1037" s="4"/>
    </row>
    <row r="1038" spans="3:4" x14ac:dyDescent="0.2">
      <c r="C1038" s="4"/>
      <c r="D1038" s="4"/>
    </row>
    <row r="1039" spans="3:4" x14ac:dyDescent="0.2">
      <c r="C1039" s="4"/>
      <c r="D1039" s="4"/>
    </row>
    <row r="1040" spans="3:4" x14ac:dyDescent="0.2">
      <c r="C1040" s="4"/>
      <c r="D1040" s="4"/>
    </row>
    <row r="1041" spans="3:4" x14ac:dyDescent="0.2">
      <c r="C1041" s="4"/>
      <c r="D1041" s="4"/>
    </row>
    <row r="1042" spans="3:4" x14ac:dyDescent="0.2">
      <c r="C1042" s="4"/>
      <c r="D1042" s="4"/>
    </row>
    <row r="1043" spans="3:4" x14ac:dyDescent="0.2">
      <c r="C1043" s="4"/>
      <c r="D1043" s="4"/>
    </row>
    <row r="1044" spans="3:4" x14ac:dyDescent="0.2">
      <c r="C1044" s="4"/>
      <c r="D1044" s="4"/>
    </row>
    <row r="1045" spans="3:4" x14ac:dyDescent="0.2">
      <c r="C1045" s="4"/>
      <c r="D1045" s="4"/>
    </row>
    <row r="1046" spans="3:4" x14ac:dyDescent="0.2">
      <c r="C1046" s="4"/>
      <c r="D1046" s="4"/>
    </row>
    <row r="1047" spans="3:4" x14ac:dyDescent="0.2">
      <c r="C1047" s="4"/>
      <c r="D1047" s="4"/>
    </row>
    <row r="1048" spans="3:4" x14ac:dyDescent="0.2">
      <c r="C1048" s="4"/>
      <c r="D1048" s="4"/>
    </row>
    <row r="1049" spans="3:4" x14ac:dyDescent="0.2">
      <c r="C1049" s="4"/>
      <c r="D1049" s="4"/>
    </row>
    <row r="1050" spans="3:4" x14ac:dyDescent="0.2">
      <c r="C1050" s="4"/>
      <c r="D1050" s="4"/>
    </row>
    <row r="1051" spans="3:4" x14ac:dyDescent="0.2">
      <c r="C1051" s="4"/>
      <c r="D1051" s="4"/>
    </row>
    <row r="1052" spans="3:4" x14ac:dyDescent="0.2">
      <c r="C1052" s="4"/>
      <c r="D1052" s="4"/>
    </row>
    <row r="1053" spans="3:4" x14ac:dyDescent="0.2">
      <c r="C1053" s="4"/>
      <c r="D1053" s="4"/>
    </row>
    <row r="1054" spans="3:4" x14ac:dyDescent="0.2">
      <c r="C1054" s="4"/>
      <c r="D1054" s="4"/>
    </row>
    <row r="1055" spans="3:4" x14ac:dyDescent="0.2">
      <c r="C1055" s="4"/>
      <c r="D1055" s="4"/>
    </row>
    <row r="1056" spans="3:4" x14ac:dyDescent="0.2">
      <c r="C1056" s="4"/>
      <c r="D1056" s="4"/>
    </row>
    <row r="1057" spans="3:4" x14ac:dyDescent="0.2">
      <c r="C1057" s="4"/>
      <c r="D1057" s="4"/>
    </row>
    <row r="1058" spans="3:4" x14ac:dyDescent="0.2">
      <c r="C1058" s="4"/>
      <c r="D1058" s="4"/>
    </row>
    <row r="1059" spans="3:4" x14ac:dyDescent="0.2">
      <c r="C1059" s="4"/>
      <c r="D1059" s="4"/>
    </row>
    <row r="1060" spans="3:4" x14ac:dyDescent="0.2">
      <c r="C1060" s="4"/>
      <c r="D1060" s="4"/>
    </row>
    <row r="1061" spans="3:4" x14ac:dyDescent="0.2">
      <c r="C1061" s="4"/>
      <c r="D1061" s="4"/>
    </row>
    <row r="1062" spans="3:4" x14ac:dyDescent="0.2">
      <c r="C1062" s="4"/>
      <c r="D1062" s="4"/>
    </row>
    <row r="1063" spans="3:4" x14ac:dyDescent="0.2">
      <c r="C1063" s="4"/>
      <c r="D1063" s="4"/>
    </row>
    <row r="1064" spans="3:4" x14ac:dyDescent="0.2">
      <c r="C1064" s="4"/>
      <c r="D1064" s="4"/>
    </row>
    <row r="1065" spans="3:4" x14ac:dyDescent="0.2">
      <c r="C1065" s="4"/>
      <c r="D1065" s="4"/>
    </row>
    <row r="1066" spans="3:4" x14ac:dyDescent="0.2">
      <c r="C1066" s="4"/>
      <c r="D1066" s="4"/>
    </row>
    <row r="1067" spans="3:4" x14ac:dyDescent="0.2">
      <c r="C1067" s="4"/>
      <c r="D1067" s="4"/>
    </row>
    <row r="1068" spans="3:4" x14ac:dyDescent="0.2">
      <c r="C1068" s="4"/>
      <c r="D1068" s="4"/>
    </row>
    <row r="1069" spans="3:4" x14ac:dyDescent="0.2">
      <c r="C1069" s="4"/>
      <c r="D1069" s="4"/>
    </row>
    <row r="1070" spans="3:4" x14ac:dyDescent="0.2">
      <c r="C1070" s="4"/>
      <c r="D1070" s="4"/>
    </row>
    <row r="1071" spans="3:4" x14ac:dyDescent="0.2">
      <c r="C1071" s="4"/>
      <c r="D1071" s="4"/>
    </row>
    <row r="1072" spans="3:4" x14ac:dyDescent="0.2">
      <c r="C1072" s="4"/>
      <c r="D1072" s="4"/>
    </row>
    <row r="1073" spans="3:4" x14ac:dyDescent="0.2">
      <c r="C1073" s="4"/>
      <c r="D1073" s="4"/>
    </row>
    <row r="1074" spans="3:4" x14ac:dyDescent="0.2">
      <c r="C1074" s="4"/>
      <c r="D1074" s="4"/>
    </row>
    <row r="1075" spans="3:4" x14ac:dyDescent="0.2">
      <c r="C1075" s="4"/>
      <c r="D1075" s="4"/>
    </row>
    <row r="1076" spans="3:4" x14ac:dyDescent="0.2">
      <c r="C1076" s="4"/>
      <c r="D1076" s="4"/>
    </row>
    <row r="1077" spans="3:4" x14ac:dyDescent="0.2">
      <c r="C1077" s="4"/>
      <c r="D1077" s="4"/>
    </row>
    <row r="1078" spans="3:4" x14ac:dyDescent="0.2">
      <c r="C1078" s="4"/>
      <c r="D1078" s="4"/>
    </row>
    <row r="1079" spans="3:4" x14ac:dyDescent="0.2">
      <c r="C1079" s="4"/>
      <c r="D1079" s="4"/>
    </row>
    <row r="1080" spans="3:4" x14ac:dyDescent="0.2">
      <c r="C1080" s="4"/>
      <c r="D1080" s="4"/>
    </row>
    <row r="1081" spans="3:4" x14ac:dyDescent="0.2">
      <c r="C1081" s="4"/>
      <c r="D1081" s="4"/>
    </row>
    <row r="1082" spans="3:4" x14ac:dyDescent="0.2">
      <c r="C1082" s="4"/>
      <c r="D1082" s="4"/>
    </row>
    <row r="1083" spans="3:4" x14ac:dyDescent="0.2">
      <c r="C1083" s="4"/>
      <c r="D1083" s="4"/>
    </row>
    <row r="1084" spans="3:4" x14ac:dyDescent="0.2">
      <c r="C1084" s="4"/>
      <c r="D1084" s="4"/>
    </row>
    <row r="1085" spans="3:4" x14ac:dyDescent="0.2">
      <c r="C1085" s="4"/>
      <c r="D1085" s="4"/>
    </row>
    <row r="1086" spans="3:4" x14ac:dyDescent="0.2">
      <c r="C1086" s="4"/>
      <c r="D1086" s="4"/>
    </row>
    <row r="1087" spans="3:4" x14ac:dyDescent="0.2">
      <c r="C1087" s="4"/>
      <c r="D1087" s="4"/>
    </row>
    <row r="1088" spans="3:4" x14ac:dyDescent="0.2">
      <c r="C1088" s="4"/>
      <c r="D1088" s="4"/>
    </row>
    <row r="1089" spans="3:4" x14ac:dyDescent="0.2">
      <c r="C1089" s="4"/>
      <c r="D1089" s="4"/>
    </row>
    <row r="1090" spans="3:4" x14ac:dyDescent="0.2">
      <c r="C1090" s="4"/>
      <c r="D1090" s="4"/>
    </row>
    <row r="1091" spans="3:4" x14ac:dyDescent="0.2">
      <c r="C1091" s="4"/>
      <c r="D1091" s="4"/>
    </row>
    <row r="1092" spans="3:4" x14ac:dyDescent="0.2">
      <c r="C1092" s="4"/>
      <c r="D1092" s="4"/>
    </row>
    <row r="1093" spans="3:4" x14ac:dyDescent="0.2">
      <c r="C1093" s="4"/>
      <c r="D1093" s="4"/>
    </row>
    <row r="1094" spans="3:4" x14ac:dyDescent="0.2">
      <c r="C1094" s="4"/>
      <c r="D1094" s="4"/>
    </row>
    <row r="1095" spans="3:4" x14ac:dyDescent="0.2">
      <c r="C1095" s="4"/>
      <c r="D1095" s="4"/>
    </row>
    <row r="1096" spans="3:4" x14ac:dyDescent="0.2">
      <c r="C1096" s="4"/>
      <c r="D1096" s="4"/>
    </row>
    <row r="1097" spans="3:4" x14ac:dyDescent="0.2">
      <c r="C1097" s="4"/>
      <c r="D1097" s="4"/>
    </row>
    <row r="1098" spans="3:4" x14ac:dyDescent="0.2">
      <c r="C1098" s="4"/>
      <c r="D1098" s="4"/>
    </row>
    <row r="1099" spans="3:4" x14ac:dyDescent="0.2">
      <c r="C1099" s="4"/>
      <c r="D1099" s="4"/>
    </row>
    <row r="1100" spans="3:4" x14ac:dyDescent="0.2">
      <c r="C1100" s="4"/>
      <c r="D1100" s="4"/>
    </row>
    <row r="1101" spans="3:4" x14ac:dyDescent="0.2">
      <c r="C1101" s="4"/>
      <c r="D1101" s="4"/>
    </row>
    <row r="1102" spans="3:4" x14ac:dyDescent="0.2">
      <c r="C1102" s="4"/>
      <c r="D1102" s="4"/>
    </row>
    <row r="1103" spans="3:4" x14ac:dyDescent="0.2">
      <c r="C1103" s="4"/>
      <c r="D1103" s="4"/>
    </row>
    <row r="1104" spans="3:4" x14ac:dyDescent="0.2">
      <c r="C1104" s="4"/>
      <c r="D1104" s="4"/>
    </row>
    <row r="1105" spans="3:4" x14ac:dyDescent="0.2">
      <c r="C1105" s="4"/>
      <c r="D1105" s="4"/>
    </row>
    <row r="1106" spans="3:4" x14ac:dyDescent="0.2">
      <c r="C1106" s="4"/>
      <c r="D1106" s="4"/>
    </row>
    <row r="1107" spans="3:4" x14ac:dyDescent="0.2">
      <c r="C1107" s="4"/>
      <c r="D1107" s="4"/>
    </row>
    <row r="1108" spans="3:4" x14ac:dyDescent="0.2">
      <c r="C1108" s="4"/>
      <c r="D1108" s="4"/>
    </row>
    <row r="1109" spans="3:4" x14ac:dyDescent="0.2">
      <c r="C1109" s="4"/>
      <c r="D1109" s="4"/>
    </row>
    <row r="1110" spans="3:4" x14ac:dyDescent="0.2">
      <c r="C1110" s="4"/>
      <c r="D1110" s="4"/>
    </row>
    <row r="1111" spans="3:4" x14ac:dyDescent="0.2">
      <c r="C1111" s="4"/>
      <c r="D1111" s="4"/>
    </row>
    <row r="1112" spans="3:4" x14ac:dyDescent="0.2">
      <c r="C1112" s="4"/>
      <c r="D1112" s="4"/>
    </row>
    <row r="1113" spans="3:4" x14ac:dyDescent="0.2">
      <c r="C1113" s="4"/>
      <c r="D1113" s="4"/>
    </row>
    <row r="1114" spans="3:4" x14ac:dyDescent="0.2">
      <c r="C1114" s="4"/>
      <c r="D1114" s="4"/>
    </row>
    <row r="1115" spans="3:4" x14ac:dyDescent="0.2">
      <c r="C1115" s="4"/>
      <c r="D1115" s="4"/>
    </row>
    <row r="1116" spans="3:4" x14ac:dyDescent="0.2">
      <c r="C1116" s="4"/>
      <c r="D1116" s="4"/>
    </row>
    <row r="1117" spans="3:4" x14ac:dyDescent="0.2">
      <c r="C1117" s="4"/>
      <c r="D1117" s="4"/>
    </row>
    <row r="1118" spans="3:4" x14ac:dyDescent="0.2">
      <c r="C1118" s="4"/>
      <c r="D1118" s="4"/>
    </row>
    <row r="1119" spans="3:4" x14ac:dyDescent="0.2">
      <c r="C1119" s="4"/>
      <c r="D1119" s="4"/>
    </row>
    <row r="1120" spans="3:4" x14ac:dyDescent="0.2">
      <c r="C1120" s="4"/>
      <c r="D1120" s="4"/>
    </row>
    <row r="1121" spans="3:4" x14ac:dyDescent="0.2">
      <c r="C1121" s="4"/>
      <c r="D1121" s="4"/>
    </row>
    <row r="1122" spans="3:4" x14ac:dyDescent="0.2">
      <c r="C1122" s="4"/>
      <c r="D1122" s="4"/>
    </row>
    <row r="1123" spans="3:4" x14ac:dyDescent="0.2">
      <c r="C1123" s="4"/>
      <c r="D1123" s="4"/>
    </row>
    <row r="1124" spans="3:4" x14ac:dyDescent="0.2">
      <c r="C1124" s="4"/>
      <c r="D1124" s="4"/>
    </row>
    <row r="1125" spans="3:4" x14ac:dyDescent="0.2">
      <c r="C1125" s="4"/>
      <c r="D1125" s="4"/>
    </row>
    <row r="1126" spans="3:4" x14ac:dyDescent="0.2">
      <c r="C1126" s="4"/>
      <c r="D1126" s="4"/>
    </row>
    <row r="1127" spans="3:4" x14ac:dyDescent="0.2">
      <c r="C1127" s="4"/>
      <c r="D1127" s="4"/>
    </row>
    <row r="1128" spans="3:4" x14ac:dyDescent="0.2">
      <c r="C1128" s="4"/>
      <c r="D1128" s="4"/>
    </row>
    <row r="1129" spans="3:4" x14ac:dyDescent="0.2">
      <c r="C1129" s="4"/>
      <c r="D1129" s="4"/>
    </row>
    <row r="1130" spans="3:4" x14ac:dyDescent="0.2">
      <c r="C1130" s="4"/>
      <c r="D1130" s="4"/>
    </row>
    <row r="1131" spans="3:4" x14ac:dyDescent="0.2">
      <c r="C1131" s="4"/>
      <c r="D1131" s="4"/>
    </row>
    <row r="1132" spans="3:4" x14ac:dyDescent="0.2">
      <c r="C1132" s="4"/>
      <c r="D1132" s="4"/>
    </row>
    <row r="1133" spans="3:4" x14ac:dyDescent="0.2">
      <c r="C1133" s="4"/>
      <c r="D1133" s="4"/>
    </row>
    <row r="1134" spans="3:4" x14ac:dyDescent="0.2">
      <c r="C1134" s="4"/>
      <c r="D1134" s="4"/>
    </row>
    <row r="1135" spans="3:4" x14ac:dyDescent="0.2">
      <c r="C1135" s="4"/>
      <c r="D1135" s="4"/>
    </row>
    <row r="1136" spans="3:4" x14ac:dyDescent="0.2">
      <c r="C1136" s="4"/>
      <c r="D1136" s="4"/>
    </row>
    <row r="1137" spans="3:4" x14ac:dyDescent="0.2">
      <c r="C1137" s="4"/>
      <c r="D1137" s="4"/>
    </row>
    <row r="1138" spans="3:4" x14ac:dyDescent="0.2">
      <c r="C1138" s="4"/>
      <c r="D1138" s="4"/>
    </row>
    <row r="1139" spans="3:4" x14ac:dyDescent="0.2">
      <c r="C1139" s="4"/>
      <c r="D1139" s="4"/>
    </row>
    <row r="1140" spans="3:4" x14ac:dyDescent="0.2">
      <c r="C1140" s="4"/>
      <c r="D1140" s="4"/>
    </row>
    <row r="1141" spans="3:4" x14ac:dyDescent="0.2">
      <c r="C1141" s="4"/>
      <c r="D1141" s="4"/>
    </row>
    <row r="1142" spans="3:4" x14ac:dyDescent="0.2">
      <c r="C1142" s="4"/>
      <c r="D1142" s="4"/>
    </row>
    <row r="1143" spans="3:4" x14ac:dyDescent="0.2">
      <c r="C1143" s="4"/>
      <c r="D1143" s="4"/>
    </row>
    <row r="1144" spans="3:4" x14ac:dyDescent="0.2">
      <c r="C1144" s="4"/>
      <c r="D1144" s="4"/>
    </row>
    <row r="1145" spans="3:4" x14ac:dyDescent="0.2">
      <c r="C1145" s="4"/>
      <c r="D1145" s="4"/>
    </row>
    <row r="1146" spans="3:4" x14ac:dyDescent="0.2">
      <c r="C1146" s="4"/>
      <c r="D1146" s="4"/>
    </row>
    <row r="1147" spans="3:4" x14ac:dyDescent="0.2">
      <c r="C1147" s="4"/>
      <c r="D1147" s="4"/>
    </row>
    <row r="1148" spans="3:4" x14ac:dyDescent="0.2">
      <c r="C1148" s="4"/>
      <c r="D1148" s="4"/>
    </row>
    <row r="1149" spans="3:4" x14ac:dyDescent="0.2">
      <c r="C1149" s="4"/>
      <c r="D1149" s="4"/>
    </row>
    <row r="1150" spans="3:4" x14ac:dyDescent="0.2">
      <c r="C1150" s="4"/>
      <c r="D1150" s="4"/>
    </row>
    <row r="1151" spans="3:4" x14ac:dyDescent="0.2">
      <c r="C1151" s="4"/>
      <c r="D1151" s="4"/>
    </row>
    <row r="1152" spans="3:4" x14ac:dyDescent="0.2">
      <c r="C1152" s="4"/>
      <c r="D1152" s="4"/>
    </row>
    <row r="1153" spans="3:4" x14ac:dyDescent="0.2">
      <c r="C1153" s="4"/>
      <c r="D1153" s="4"/>
    </row>
    <row r="1154" spans="3:4" x14ac:dyDescent="0.2">
      <c r="C1154" s="4"/>
      <c r="D1154" s="4"/>
    </row>
    <row r="1155" spans="3:4" x14ac:dyDescent="0.2">
      <c r="C1155" s="4"/>
      <c r="D1155" s="4"/>
    </row>
    <row r="1156" spans="3:4" x14ac:dyDescent="0.2">
      <c r="C1156" s="4"/>
      <c r="D1156" s="4"/>
    </row>
    <row r="1157" spans="3:4" x14ac:dyDescent="0.2">
      <c r="C1157" s="4"/>
      <c r="D1157" s="4"/>
    </row>
    <row r="1158" spans="3:4" x14ac:dyDescent="0.2">
      <c r="C1158" s="4"/>
      <c r="D1158" s="4"/>
    </row>
    <row r="1159" spans="3:4" x14ac:dyDescent="0.2">
      <c r="C1159" s="4"/>
      <c r="D1159" s="4"/>
    </row>
    <row r="1160" spans="3:4" x14ac:dyDescent="0.2">
      <c r="C1160" s="4"/>
      <c r="D1160" s="4"/>
    </row>
    <row r="1161" spans="3:4" x14ac:dyDescent="0.2">
      <c r="C1161" s="4"/>
      <c r="D1161" s="4"/>
    </row>
    <row r="1162" spans="3:4" x14ac:dyDescent="0.2">
      <c r="C1162" s="4"/>
      <c r="D1162" s="4"/>
    </row>
    <row r="1163" spans="3:4" x14ac:dyDescent="0.2">
      <c r="C1163" s="4"/>
      <c r="D1163" s="4"/>
    </row>
    <row r="1164" spans="3:4" x14ac:dyDescent="0.2">
      <c r="C1164" s="4"/>
      <c r="D1164" s="4"/>
    </row>
    <row r="1165" spans="3:4" x14ac:dyDescent="0.2">
      <c r="C1165" s="4"/>
      <c r="D1165" s="4"/>
    </row>
    <row r="1166" spans="3:4" x14ac:dyDescent="0.2">
      <c r="C1166" s="4"/>
      <c r="D1166" s="4"/>
    </row>
    <row r="1167" spans="3:4" x14ac:dyDescent="0.2">
      <c r="C1167" s="4"/>
      <c r="D1167" s="4"/>
    </row>
    <row r="1168" spans="3:4" x14ac:dyDescent="0.2">
      <c r="C1168" s="4"/>
      <c r="D1168" s="4"/>
    </row>
    <row r="1169" spans="3:4" x14ac:dyDescent="0.2">
      <c r="C1169" s="4"/>
      <c r="D1169" s="4"/>
    </row>
    <row r="1170" spans="3:4" x14ac:dyDescent="0.2">
      <c r="C1170" s="4"/>
      <c r="D1170" s="4"/>
    </row>
    <row r="1171" spans="3:4" x14ac:dyDescent="0.2">
      <c r="C1171" s="4"/>
      <c r="D1171" s="4"/>
    </row>
    <row r="1172" spans="3:4" x14ac:dyDescent="0.2">
      <c r="C1172" s="4"/>
      <c r="D1172" s="4"/>
    </row>
    <row r="1173" spans="3:4" x14ac:dyDescent="0.2">
      <c r="C1173" s="4"/>
      <c r="D1173" s="4"/>
    </row>
    <row r="1174" spans="3:4" x14ac:dyDescent="0.2">
      <c r="C1174" s="4"/>
      <c r="D1174" s="4"/>
    </row>
    <row r="1175" spans="3:4" x14ac:dyDescent="0.2">
      <c r="C1175" s="4"/>
      <c r="D1175" s="4"/>
    </row>
    <row r="1176" spans="3:4" x14ac:dyDescent="0.2">
      <c r="C1176" s="4"/>
      <c r="D1176" s="4"/>
    </row>
    <row r="1177" spans="3:4" x14ac:dyDescent="0.2">
      <c r="C1177" s="4"/>
      <c r="D1177" s="4"/>
    </row>
    <row r="1178" spans="3:4" x14ac:dyDescent="0.2">
      <c r="C1178" s="4"/>
      <c r="D1178" s="4"/>
    </row>
    <row r="1179" spans="3:4" x14ac:dyDescent="0.2">
      <c r="C1179" s="4"/>
      <c r="D1179" s="4"/>
    </row>
    <row r="1180" spans="3:4" x14ac:dyDescent="0.2">
      <c r="C1180" s="4"/>
      <c r="D1180" s="4"/>
    </row>
    <row r="1181" spans="3:4" x14ac:dyDescent="0.2">
      <c r="C1181" s="4"/>
      <c r="D1181" s="4"/>
    </row>
    <row r="1182" spans="3:4" x14ac:dyDescent="0.2">
      <c r="C1182" s="4"/>
      <c r="D1182" s="4"/>
    </row>
    <row r="1183" spans="3:4" x14ac:dyDescent="0.2">
      <c r="C1183" s="4"/>
      <c r="D1183" s="4"/>
    </row>
    <row r="1184" spans="3:4" x14ac:dyDescent="0.2">
      <c r="C1184" s="4"/>
      <c r="D1184" s="4"/>
    </row>
    <row r="1185" spans="3:4" x14ac:dyDescent="0.2">
      <c r="C1185" s="4"/>
      <c r="D1185" s="4"/>
    </row>
    <row r="1186" spans="3:4" x14ac:dyDescent="0.2">
      <c r="C1186" s="4"/>
      <c r="D1186" s="4"/>
    </row>
    <row r="1187" spans="3:4" x14ac:dyDescent="0.2">
      <c r="C1187" s="4"/>
      <c r="D1187" s="4"/>
    </row>
    <row r="1188" spans="3:4" x14ac:dyDescent="0.2">
      <c r="C1188" s="4"/>
      <c r="D1188" s="4"/>
    </row>
    <row r="1189" spans="3:4" x14ac:dyDescent="0.2">
      <c r="C1189" s="4"/>
      <c r="D1189" s="4"/>
    </row>
    <row r="1190" spans="3:4" x14ac:dyDescent="0.2">
      <c r="C1190" s="4"/>
      <c r="D1190" s="4"/>
    </row>
    <row r="1191" spans="3:4" x14ac:dyDescent="0.2">
      <c r="C1191" s="4"/>
      <c r="D1191" s="4"/>
    </row>
    <row r="1192" spans="3:4" x14ac:dyDescent="0.2">
      <c r="C1192" s="4"/>
      <c r="D1192" s="4"/>
    </row>
    <row r="1193" spans="3:4" x14ac:dyDescent="0.2">
      <c r="C1193" s="4"/>
      <c r="D1193" s="4"/>
    </row>
    <row r="1194" spans="3:4" x14ac:dyDescent="0.2">
      <c r="C1194" s="4"/>
      <c r="D1194" s="4"/>
    </row>
    <row r="1195" spans="3:4" x14ac:dyDescent="0.2">
      <c r="C1195" s="4"/>
      <c r="D1195" s="4"/>
    </row>
    <row r="1196" spans="3:4" x14ac:dyDescent="0.2">
      <c r="C1196" s="4"/>
      <c r="D1196" s="4"/>
    </row>
    <row r="1197" spans="3:4" x14ac:dyDescent="0.2">
      <c r="C1197" s="4"/>
      <c r="D1197" s="4"/>
    </row>
    <row r="1198" spans="3:4" x14ac:dyDescent="0.2">
      <c r="C1198" s="4"/>
      <c r="D1198" s="4"/>
    </row>
    <row r="1199" spans="3:4" x14ac:dyDescent="0.2">
      <c r="C1199" s="4"/>
      <c r="D1199" s="4"/>
    </row>
    <row r="1200" spans="3:4" x14ac:dyDescent="0.2">
      <c r="C1200" s="4"/>
      <c r="D1200" s="4"/>
    </row>
    <row r="1201" spans="3:4" x14ac:dyDescent="0.2">
      <c r="C1201" s="4"/>
      <c r="D1201" s="4"/>
    </row>
    <row r="1202" spans="3:4" x14ac:dyDescent="0.2">
      <c r="C1202" s="4"/>
      <c r="D1202" s="4"/>
    </row>
    <row r="1203" spans="3:4" x14ac:dyDescent="0.2">
      <c r="C1203" s="4"/>
      <c r="D1203" s="4"/>
    </row>
    <row r="1204" spans="3:4" x14ac:dyDescent="0.2">
      <c r="C1204" s="4"/>
      <c r="D1204" s="4"/>
    </row>
    <row r="1205" spans="3:4" x14ac:dyDescent="0.2">
      <c r="C1205" s="4"/>
      <c r="D1205" s="4"/>
    </row>
    <row r="1206" spans="3:4" x14ac:dyDescent="0.2">
      <c r="C1206" s="4"/>
      <c r="D1206" s="4"/>
    </row>
    <row r="1207" spans="3:4" x14ac:dyDescent="0.2">
      <c r="C1207" s="4"/>
      <c r="D1207" s="4"/>
    </row>
    <row r="1208" spans="3:4" x14ac:dyDescent="0.2">
      <c r="C1208" s="4"/>
      <c r="D1208" s="4"/>
    </row>
    <row r="1209" spans="3:4" x14ac:dyDescent="0.2">
      <c r="C1209" s="4"/>
      <c r="D1209" s="4"/>
    </row>
    <row r="1210" spans="3:4" x14ac:dyDescent="0.2">
      <c r="C1210" s="4"/>
      <c r="D1210" s="4"/>
    </row>
    <row r="1211" spans="3:4" x14ac:dyDescent="0.2">
      <c r="C1211" s="4"/>
      <c r="D1211" s="4"/>
    </row>
    <row r="1212" spans="3:4" x14ac:dyDescent="0.2">
      <c r="C1212" s="4"/>
      <c r="D1212" s="4"/>
    </row>
    <row r="1213" spans="3:4" x14ac:dyDescent="0.2">
      <c r="C1213" s="4"/>
      <c r="D1213" s="4"/>
    </row>
    <row r="1214" spans="3:4" x14ac:dyDescent="0.2">
      <c r="C1214" s="4"/>
      <c r="D1214" s="4"/>
    </row>
    <row r="1215" spans="3:4" x14ac:dyDescent="0.2">
      <c r="C1215" s="4"/>
      <c r="D1215" s="4"/>
    </row>
    <row r="1216" spans="3:4" x14ac:dyDescent="0.2">
      <c r="C1216" s="4"/>
      <c r="D1216" s="4"/>
    </row>
    <row r="1217" spans="3:4" x14ac:dyDescent="0.2">
      <c r="C1217" s="4"/>
      <c r="D1217" s="4"/>
    </row>
    <row r="1218" spans="3:4" x14ac:dyDescent="0.2">
      <c r="C1218" s="4"/>
      <c r="D1218" s="4"/>
    </row>
    <row r="1219" spans="3:4" x14ac:dyDescent="0.2">
      <c r="C1219" s="4"/>
      <c r="D1219" s="4"/>
    </row>
    <row r="1220" spans="3:4" x14ac:dyDescent="0.2">
      <c r="C1220" s="4"/>
      <c r="D1220" s="4"/>
    </row>
    <row r="1221" spans="3:4" x14ac:dyDescent="0.2">
      <c r="C1221" s="4"/>
      <c r="D1221" s="4"/>
    </row>
    <row r="1222" spans="3:4" x14ac:dyDescent="0.2">
      <c r="C1222" s="4"/>
      <c r="D1222" s="4"/>
    </row>
    <row r="1223" spans="3:4" x14ac:dyDescent="0.2">
      <c r="C1223" s="4"/>
      <c r="D1223" s="4"/>
    </row>
    <row r="1224" spans="3:4" x14ac:dyDescent="0.2">
      <c r="C1224" s="4"/>
      <c r="D1224" s="4"/>
    </row>
    <row r="1225" spans="3:4" x14ac:dyDescent="0.2">
      <c r="C1225" s="4"/>
      <c r="D1225" s="4"/>
    </row>
    <row r="1226" spans="3:4" x14ac:dyDescent="0.2">
      <c r="C1226" s="4"/>
      <c r="D1226" s="4"/>
    </row>
    <row r="1227" spans="3:4" x14ac:dyDescent="0.2">
      <c r="C1227" s="4"/>
      <c r="D1227" s="4"/>
    </row>
    <row r="1228" spans="3:4" x14ac:dyDescent="0.2">
      <c r="C1228" s="4"/>
      <c r="D1228" s="4"/>
    </row>
    <row r="1229" spans="3:4" x14ac:dyDescent="0.2">
      <c r="C1229" s="4"/>
      <c r="D1229" s="4"/>
    </row>
    <row r="1230" spans="3:4" x14ac:dyDescent="0.2">
      <c r="C1230" s="4"/>
      <c r="D1230" s="4"/>
    </row>
    <row r="1231" spans="3:4" x14ac:dyDescent="0.2">
      <c r="C1231" s="4"/>
      <c r="D1231" s="4"/>
    </row>
    <row r="1232" spans="3:4" x14ac:dyDescent="0.2">
      <c r="C1232" s="4"/>
      <c r="D1232" s="4"/>
    </row>
    <row r="1233" spans="3:4" x14ac:dyDescent="0.2">
      <c r="C1233" s="4"/>
      <c r="D1233" s="4"/>
    </row>
    <row r="1234" spans="3:4" x14ac:dyDescent="0.2">
      <c r="C1234" s="4"/>
      <c r="D1234" s="4"/>
    </row>
    <row r="1235" spans="3:4" x14ac:dyDescent="0.2">
      <c r="C1235" s="4"/>
      <c r="D1235" s="4"/>
    </row>
    <row r="1236" spans="3:4" x14ac:dyDescent="0.2">
      <c r="C1236" s="4"/>
      <c r="D1236" s="4"/>
    </row>
    <row r="1237" spans="3:4" x14ac:dyDescent="0.2">
      <c r="C1237" s="4"/>
      <c r="D1237" s="4"/>
    </row>
    <row r="1238" spans="3:4" x14ac:dyDescent="0.2">
      <c r="C1238" s="4"/>
      <c r="D1238" s="4"/>
    </row>
    <row r="1239" spans="3:4" x14ac:dyDescent="0.2">
      <c r="C1239" s="4"/>
      <c r="D1239" s="4"/>
    </row>
    <row r="1240" spans="3:4" x14ac:dyDescent="0.2">
      <c r="C1240" s="4"/>
      <c r="D1240" s="4"/>
    </row>
    <row r="1241" spans="3:4" x14ac:dyDescent="0.2">
      <c r="C1241" s="4"/>
      <c r="D1241" s="4"/>
    </row>
    <row r="1242" spans="3:4" x14ac:dyDescent="0.2">
      <c r="C1242" s="4"/>
      <c r="D1242" s="4"/>
    </row>
    <row r="1243" spans="3:4" x14ac:dyDescent="0.2">
      <c r="C1243" s="4"/>
      <c r="D1243" s="4"/>
    </row>
    <row r="1244" spans="3:4" x14ac:dyDescent="0.2">
      <c r="C1244" s="4"/>
      <c r="D1244" s="4"/>
    </row>
    <row r="1245" spans="3:4" x14ac:dyDescent="0.2">
      <c r="C1245" s="4"/>
      <c r="D1245" s="4"/>
    </row>
    <row r="1246" spans="3:4" x14ac:dyDescent="0.2">
      <c r="C1246" s="4"/>
      <c r="D1246" s="4"/>
    </row>
    <row r="1247" spans="3:4" x14ac:dyDescent="0.2">
      <c r="C1247" s="4"/>
      <c r="D1247" s="4"/>
    </row>
    <row r="1248" spans="3:4" x14ac:dyDescent="0.2">
      <c r="C1248" s="4"/>
      <c r="D1248" s="4"/>
    </row>
    <row r="1249" spans="3:4" x14ac:dyDescent="0.2">
      <c r="C1249" s="4"/>
      <c r="D1249" s="4"/>
    </row>
    <row r="1250" spans="3:4" x14ac:dyDescent="0.2">
      <c r="C1250" s="4"/>
      <c r="D1250" s="4"/>
    </row>
    <row r="1251" spans="3:4" x14ac:dyDescent="0.2">
      <c r="C1251" s="4"/>
      <c r="D1251" s="4"/>
    </row>
    <row r="1252" spans="3:4" x14ac:dyDescent="0.2">
      <c r="C1252" s="4"/>
      <c r="D1252" s="4"/>
    </row>
    <row r="1253" spans="3:4" x14ac:dyDescent="0.2">
      <c r="C1253" s="4"/>
      <c r="D1253" s="4"/>
    </row>
    <row r="1254" spans="3:4" x14ac:dyDescent="0.2">
      <c r="C1254" s="4"/>
      <c r="D1254" s="4"/>
    </row>
    <row r="1255" spans="3:4" x14ac:dyDescent="0.2">
      <c r="C1255" s="4"/>
      <c r="D1255" s="4"/>
    </row>
    <row r="1256" spans="3:4" x14ac:dyDescent="0.2">
      <c r="C1256" s="4"/>
      <c r="D1256" s="4"/>
    </row>
    <row r="1257" spans="3:4" x14ac:dyDescent="0.2">
      <c r="C1257" s="4"/>
      <c r="D1257" s="4"/>
    </row>
    <row r="1258" spans="3:4" x14ac:dyDescent="0.2">
      <c r="C1258" s="4"/>
      <c r="D1258" s="4"/>
    </row>
    <row r="1259" spans="3:4" x14ac:dyDescent="0.2">
      <c r="C1259" s="4"/>
      <c r="D1259" s="4"/>
    </row>
    <row r="1260" spans="3:4" x14ac:dyDescent="0.2">
      <c r="C1260" s="4"/>
      <c r="D1260" s="4"/>
    </row>
    <row r="1261" spans="3:4" x14ac:dyDescent="0.2">
      <c r="C1261" s="4"/>
      <c r="D1261" s="4"/>
    </row>
    <row r="1262" spans="3:4" x14ac:dyDescent="0.2">
      <c r="C1262" s="4"/>
      <c r="D1262" s="4"/>
    </row>
    <row r="1263" spans="3:4" x14ac:dyDescent="0.2">
      <c r="C1263" s="4"/>
      <c r="D1263" s="4"/>
    </row>
    <row r="1264" spans="3:4" x14ac:dyDescent="0.2">
      <c r="C1264" s="4"/>
      <c r="D1264" s="4"/>
    </row>
    <row r="1265" spans="3:4" x14ac:dyDescent="0.2">
      <c r="C1265" s="4"/>
      <c r="D1265" s="4"/>
    </row>
    <row r="1266" spans="3:4" x14ac:dyDescent="0.2">
      <c r="C1266" s="4"/>
      <c r="D1266" s="4"/>
    </row>
    <row r="1267" spans="3:4" x14ac:dyDescent="0.2">
      <c r="C1267" s="4"/>
      <c r="D1267" s="4"/>
    </row>
    <row r="1268" spans="3:4" x14ac:dyDescent="0.2">
      <c r="C1268" s="4"/>
      <c r="D1268" s="4"/>
    </row>
    <row r="1269" spans="3:4" x14ac:dyDescent="0.2">
      <c r="C1269" s="4"/>
      <c r="D1269" s="4"/>
    </row>
    <row r="1270" spans="3:4" x14ac:dyDescent="0.2">
      <c r="C1270" s="4"/>
      <c r="D1270" s="4"/>
    </row>
    <row r="1271" spans="3:4" x14ac:dyDescent="0.2">
      <c r="C1271" s="4"/>
      <c r="D1271" s="4"/>
    </row>
    <row r="1272" spans="3:4" x14ac:dyDescent="0.2">
      <c r="C1272" s="4"/>
      <c r="D1272" s="4"/>
    </row>
    <row r="1273" spans="3:4" x14ac:dyDescent="0.2">
      <c r="C1273" s="4"/>
      <c r="D1273" s="4"/>
    </row>
    <row r="1274" spans="3:4" x14ac:dyDescent="0.2">
      <c r="C1274" s="4"/>
      <c r="D1274" s="4"/>
    </row>
    <row r="1275" spans="3:4" x14ac:dyDescent="0.2">
      <c r="C1275" s="4"/>
      <c r="D1275" s="4"/>
    </row>
    <row r="1276" spans="3:4" x14ac:dyDescent="0.2">
      <c r="C1276" s="4"/>
      <c r="D1276" s="4"/>
    </row>
    <row r="1277" spans="3:4" x14ac:dyDescent="0.2">
      <c r="C1277" s="4"/>
      <c r="D1277" s="4"/>
    </row>
    <row r="1278" spans="3:4" x14ac:dyDescent="0.2">
      <c r="C1278" s="4"/>
      <c r="D1278" s="4"/>
    </row>
    <row r="1279" spans="3:4" x14ac:dyDescent="0.2">
      <c r="C1279" s="4"/>
      <c r="D1279" s="4"/>
    </row>
    <row r="1280" spans="3:4" x14ac:dyDescent="0.2">
      <c r="C1280" s="4"/>
      <c r="D1280" s="4"/>
    </row>
    <row r="1281" spans="3:4" x14ac:dyDescent="0.2">
      <c r="C1281" s="4"/>
      <c r="D1281" s="4"/>
    </row>
    <row r="1282" spans="3:4" x14ac:dyDescent="0.2">
      <c r="C1282" s="4"/>
      <c r="D1282" s="4"/>
    </row>
    <row r="1283" spans="3:4" x14ac:dyDescent="0.2">
      <c r="C1283" s="4"/>
      <c r="D1283" s="4"/>
    </row>
    <row r="1284" spans="3:4" x14ac:dyDescent="0.2">
      <c r="C1284" s="4"/>
      <c r="D1284" s="4"/>
    </row>
    <row r="1285" spans="3:4" x14ac:dyDescent="0.2">
      <c r="C1285" s="4"/>
      <c r="D1285" s="4"/>
    </row>
    <row r="1286" spans="3:4" x14ac:dyDescent="0.2">
      <c r="C1286" s="4"/>
      <c r="D1286" s="4"/>
    </row>
    <row r="1287" spans="3:4" x14ac:dyDescent="0.2">
      <c r="C1287" s="4"/>
      <c r="D1287" s="4"/>
    </row>
    <row r="1288" spans="3:4" x14ac:dyDescent="0.2">
      <c r="C1288" s="4"/>
      <c r="D1288" s="4"/>
    </row>
    <row r="1289" spans="3:4" x14ac:dyDescent="0.2">
      <c r="C1289" s="4"/>
      <c r="D1289" s="4"/>
    </row>
    <row r="1290" spans="3:4" x14ac:dyDescent="0.2">
      <c r="C1290" s="4"/>
      <c r="D1290" s="4"/>
    </row>
    <row r="1291" spans="3:4" x14ac:dyDescent="0.2">
      <c r="C1291" s="4"/>
      <c r="D1291" s="4"/>
    </row>
    <row r="1292" spans="3:4" x14ac:dyDescent="0.2">
      <c r="C1292" s="4"/>
      <c r="D1292" s="4"/>
    </row>
    <row r="1293" spans="3:4" x14ac:dyDescent="0.2">
      <c r="C1293" s="4"/>
      <c r="D1293" s="4"/>
    </row>
    <row r="1294" spans="3:4" x14ac:dyDescent="0.2">
      <c r="C1294" s="4"/>
      <c r="D1294" s="4"/>
    </row>
    <row r="1295" spans="3:4" x14ac:dyDescent="0.2">
      <c r="C1295" s="4"/>
      <c r="D1295" s="4"/>
    </row>
    <row r="1296" spans="3:4" x14ac:dyDescent="0.2">
      <c r="C1296" s="4"/>
      <c r="D1296" s="4"/>
    </row>
    <row r="1297" spans="3:4" x14ac:dyDescent="0.2">
      <c r="C1297" s="4"/>
      <c r="D1297" s="4"/>
    </row>
    <row r="1298" spans="3:4" x14ac:dyDescent="0.2">
      <c r="C1298" s="4"/>
      <c r="D1298" s="4"/>
    </row>
    <row r="1299" spans="3:4" x14ac:dyDescent="0.2">
      <c r="C1299" s="4"/>
      <c r="D1299" s="4"/>
    </row>
    <row r="1300" spans="3:4" x14ac:dyDescent="0.2">
      <c r="C1300" s="4"/>
      <c r="D1300" s="4"/>
    </row>
    <row r="1301" spans="3:4" x14ac:dyDescent="0.2">
      <c r="C1301" s="4"/>
      <c r="D1301" s="4"/>
    </row>
    <row r="1302" spans="3:4" x14ac:dyDescent="0.2">
      <c r="C1302" s="4"/>
      <c r="D1302" s="4"/>
    </row>
    <row r="1303" spans="3:4" x14ac:dyDescent="0.2">
      <c r="C1303" s="4"/>
      <c r="D1303" s="4"/>
    </row>
    <row r="1304" spans="3:4" x14ac:dyDescent="0.2">
      <c r="C1304" s="4"/>
      <c r="D1304" s="4"/>
    </row>
    <row r="1305" spans="3:4" x14ac:dyDescent="0.2">
      <c r="C1305" s="4"/>
      <c r="D1305" s="4"/>
    </row>
    <row r="1306" spans="3:4" x14ac:dyDescent="0.2">
      <c r="C1306" s="4"/>
      <c r="D1306" s="4"/>
    </row>
    <row r="1307" spans="3:4" x14ac:dyDescent="0.2">
      <c r="C1307" s="4"/>
      <c r="D1307" s="4"/>
    </row>
    <row r="1308" spans="3:4" x14ac:dyDescent="0.2">
      <c r="C1308" s="4"/>
      <c r="D1308" s="4"/>
    </row>
    <row r="1309" spans="3:4" x14ac:dyDescent="0.2">
      <c r="C1309" s="4"/>
      <c r="D1309" s="4"/>
    </row>
    <row r="1310" spans="3:4" x14ac:dyDescent="0.2">
      <c r="C1310" s="4"/>
      <c r="D1310" s="4"/>
    </row>
    <row r="1311" spans="3:4" x14ac:dyDescent="0.2">
      <c r="C1311" s="4"/>
      <c r="D1311" s="4"/>
    </row>
    <row r="1312" spans="3:4" x14ac:dyDescent="0.2">
      <c r="C1312" s="4"/>
      <c r="D1312" s="4"/>
    </row>
    <row r="1313" spans="3:4" x14ac:dyDescent="0.2">
      <c r="C1313" s="4"/>
      <c r="D1313" s="4"/>
    </row>
    <row r="1314" spans="3:4" x14ac:dyDescent="0.2">
      <c r="C1314" s="4"/>
      <c r="D1314" s="4"/>
    </row>
    <row r="1315" spans="3:4" x14ac:dyDescent="0.2">
      <c r="C1315" s="4"/>
      <c r="D1315" s="4"/>
    </row>
    <row r="1316" spans="3:4" x14ac:dyDescent="0.2">
      <c r="C1316" s="4"/>
      <c r="D1316" s="4"/>
    </row>
    <row r="1317" spans="3:4" x14ac:dyDescent="0.2">
      <c r="C1317" s="4"/>
      <c r="D1317" s="4"/>
    </row>
    <row r="1318" spans="3:4" x14ac:dyDescent="0.2">
      <c r="C1318" s="4"/>
      <c r="D1318" s="4"/>
    </row>
    <row r="1319" spans="3:4" x14ac:dyDescent="0.2">
      <c r="C1319" s="4"/>
      <c r="D1319" s="4"/>
    </row>
    <row r="1320" spans="3:4" x14ac:dyDescent="0.2">
      <c r="C1320" s="4"/>
      <c r="D1320" s="4"/>
    </row>
    <row r="1321" spans="3:4" x14ac:dyDescent="0.2">
      <c r="C1321" s="4"/>
      <c r="D1321" s="4"/>
    </row>
    <row r="1322" spans="3:4" x14ac:dyDescent="0.2">
      <c r="C1322" s="4"/>
      <c r="D1322" s="4"/>
    </row>
    <row r="1323" spans="3:4" x14ac:dyDescent="0.2">
      <c r="C1323" s="4"/>
      <c r="D1323" s="4"/>
    </row>
    <row r="1324" spans="3:4" x14ac:dyDescent="0.2">
      <c r="C1324" s="4"/>
      <c r="D1324" s="4"/>
    </row>
    <row r="1325" spans="3:4" x14ac:dyDescent="0.2">
      <c r="C1325" s="4"/>
      <c r="D1325" s="4"/>
    </row>
    <row r="1326" spans="3:4" x14ac:dyDescent="0.2">
      <c r="C1326" s="4"/>
      <c r="D1326" s="4"/>
    </row>
    <row r="1327" spans="3:4" x14ac:dyDescent="0.2">
      <c r="C1327" s="4"/>
      <c r="D1327" s="4"/>
    </row>
    <row r="1328" spans="3:4" x14ac:dyDescent="0.2">
      <c r="C1328" s="4"/>
      <c r="D1328" s="4"/>
    </row>
    <row r="1329" spans="3:4" x14ac:dyDescent="0.2">
      <c r="C1329" s="4"/>
      <c r="D1329" s="4"/>
    </row>
    <row r="1330" spans="3:4" x14ac:dyDescent="0.2">
      <c r="C1330" s="4"/>
      <c r="D1330" s="4"/>
    </row>
    <row r="1331" spans="3:4" x14ac:dyDescent="0.2">
      <c r="C1331" s="4"/>
      <c r="D1331" s="4"/>
    </row>
    <row r="1332" spans="3:4" x14ac:dyDescent="0.2">
      <c r="C1332" s="4"/>
      <c r="D1332" s="4"/>
    </row>
    <row r="1333" spans="3:4" x14ac:dyDescent="0.2">
      <c r="C1333" s="4"/>
      <c r="D1333" s="4"/>
    </row>
    <row r="1334" spans="3:4" x14ac:dyDescent="0.2">
      <c r="C1334" s="4"/>
      <c r="D1334" s="4"/>
    </row>
    <row r="1335" spans="3:4" x14ac:dyDescent="0.2">
      <c r="C1335" s="4"/>
      <c r="D1335" s="4"/>
    </row>
    <row r="1336" spans="3:4" x14ac:dyDescent="0.2">
      <c r="C1336" s="4"/>
      <c r="D1336" s="4"/>
    </row>
    <row r="1337" spans="3:4" x14ac:dyDescent="0.2">
      <c r="C1337" s="4"/>
      <c r="D1337" s="4"/>
    </row>
    <row r="1338" spans="3:4" x14ac:dyDescent="0.2">
      <c r="C1338" s="4"/>
      <c r="D1338" s="4"/>
    </row>
    <row r="1339" spans="3:4" x14ac:dyDescent="0.2">
      <c r="C1339" s="4"/>
      <c r="D1339" s="4"/>
    </row>
    <row r="1340" spans="3:4" x14ac:dyDescent="0.2">
      <c r="C1340" s="4"/>
      <c r="D1340" s="4"/>
    </row>
    <row r="1341" spans="3:4" x14ac:dyDescent="0.2">
      <c r="C1341" s="4"/>
      <c r="D1341" s="4"/>
    </row>
    <row r="1342" spans="3:4" x14ac:dyDescent="0.2">
      <c r="C1342" s="4"/>
      <c r="D1342" s="4"/>
    </row>
    <row r="1343" spans="3:4" x14ac:dyDescent="0.2">
      <c r="C1343" s="4"/>
      <c r="D1343" s="4"/>
    </row>
    <row r="1344" spans="3:4" x14ac:dyDescent="0.2">
      <c r="C1344" s="4"/>
      <c r="D1344" s="4"/>
    </row>
    <row r="1345" spans="3:4" x14ac:dyDescent="0.2">
      <c r="C1345" s="4"/>
      <c r="D1345" s="4"/>
    </row>
    <row r="1346" spans="3:4" x14ac:dyDescent="0.2">
      <c r="C1346" s="4"/>
      <c r="D1346" s="4"/>
    </row>
    <row r="1347" spans="3:4" x14ac:dyDescent="0.2">
      <c r="C1347" s="4"/>
      <c r="D1347" s="4"/>
    </row>
    <row r="1348" spans="3:4" x14ac:dyDescent="0.2">
      <c r="C1348" s="4"/>
      <c r="D1348" s="4"/>
    </row>
    <row r="1349" spans="3:4" x14ac:dyDescent="0.2">
      <c r="C1349" s="4"/>
      <c r="D1349" s="4"/>
    </row>
    <row r="1350" spans="3:4" x14ac:dyDescent="0.2">
      <c r="C1350" s="4"/>
      <c r="D1350" s="4"/>
    </row>
    <row r="1351" spans="3:4" x14ac:dyDescent="0.2">
      <c r="C1351" s="4"/>
      <c r="D1351" s="4"/>
    </row>
    <row r="1352" spans="3:4" x14ac:dyDescent="0.2">
      <c r="C1352" s="4"/>
      <c r="D1352" s="4"/>
    </row>
    <row r="1353" spans="3:4" x14ac:dyDescent="0.2">
      <c r="C1353" s="4"/>
      <c r="D1353" s="4"/>
    </row>
    <row r="1354" spans="3:4" x14ac:dyDescent="0.2">
      <c r="C1354" s="4"/>
      <c r="D1354" s="4"/>
    </row>
    <row r="1355" spans="3:4" x14ac:dyDescent="0.2">
      <c r="C1355" s="4"/>
      <c r="D1355" s="4"/>
    </row>
    <row r="1356" spans="3:4" x14ac:dyDescent="0.2">
      <c r="C1356" s="4"/>
      <c r="D1356" s="4"/>
    </row>
    <row r="1357" spans="3:4" x14ac:dyDescent="0.2">
      <c r="C1357" s="4"/>
      <c r="D1357" s="4"/>
    </row>
    <row r="1358" spans="3:4" x14ac:dyDescent="0.2">
      <c r="C1358" s="4"/>
      <c r="D1358" s="4"/>
    </row>
    <row r="1359" spans="3:4" x14ac:dyDescent="0.2">
      <c r="C1359" s="4"/>
      <c r="D1359" s="4"/>
    </row>
    <row r="1360" spans="3:4" x14ac:dyDescent="0.2">
      <c r="C1360" s="4"/>
      <c r="D1360" s="4"/>
    </row>
    <row r="1361" spans="3:4" x14ac:dyDescent="0.2">
      <c r="C1361" s="4"/>
      <c r="D1361" s="4"/>
    </row>
    <row r="1362" spans="3:4" x14ac:dyDescent="0.2">
      <c r="C1362" s="4"/>
      <c r="D1362" s="4"/>
    </row>
    <row r="1363" spans="3:4" x14ac:dyDescent="0.2">
      <c r="C1363" s="4"/>
      <c r="D1363" s="4"/>
    </row>
    <row r="1364" spans="3:4" x14ac:dyDescent="0.2">
      <c r="C1364" s="4"/>
      <c r="D1364" s="4"/>
    </row>
    <row r="1365" spans="3:4" x14ac:dyDescent="0.2">
      <c r="C1365" s="4"/>
      <c r="D1365" s="4"/>
    </row>
    <row r="1366" spans="3:4" x14ac:dyDescent="0.2">
      <c r="C1366" s="4"/>
      <c r="D1366" s="4"/>
    </row>
    <row r="1367" spans="3:4" x14ac:dyDescent="0.2">
      <c r="C1367" s="4"/>
      <c r="D1367" s="4"/>
    </row>
    <row r="1368" spans="3:4" x14ac:dyDescent="0.2">
      <c r="C1368" s="4"/>
      <c r="D1368" s="4"/>
    </row>
    <row r="1369" spans="3:4" x14ac:dyDescent="0.2">
      <c r="C1369" s="4"/>
      <c r="D1369" s="4"/>
    </row>
    <row r="1370" spans="3:4" x14ac:dyDescent="0.2">
      <c r="C1370" s="4"/>
      <c r="D1370" s="4"/>
    </row>
    <row r="1371" spans="3:4" x14ac:dyDescent="0.2">
      <c r="C1371" s="4"/>
      <c r="D1371" s="4"/>
    </row>
    <row r="1372" spans="3:4" x14ac:dyDescent="0.2">
      <c r="C1372" s="4"/>
      <c r="D1372" s="4"/>
    </row>
    <row r="1373" spans="3:4" x14ac:dyDescent="0.2">
      <c r="C1373" s="4"/>
      <c r="D1373" s="4"/>
    </row>
    <row r="1374" spans="3:4" x14ac:dyDescent="0.2">
      <c r="C1374" s="4"/>
      <c r="D1374" s="4"/>
    </row>
    <row r="1375" spans="3:4" x14ac:dyDescent="0.2">
      <c r="C1375" s="4"/>
      <c r="D1375" s="4"/>
    </row>
    <row r="1376" spans="3:4" x14ac:dyDescent="0.2">
      <c r="C1376" s="4"/>
      <c r="D1376" s="4"/>
    </row>
    <row r="1377" spans="3:4" x14ac:dyDescent="0.2">
      <c r="C1377" s="4"/>
      <c r="D1377" s="4"/>
    </row>
    <row r="1378" spans="3:4" x14ac:dyDescent="0.2">
      <c r="C1378" s="4"/>
      <c r="D1378" s="4"/>
    </row>
    <row r="1379" spans="3:4" x14ac:dyDescent="0.2">
      <c r="C1379" s="4"/>
      <c r="D1379" s="4"/>
    </row>
    <row r="1380" spans="3:4" x14ac:dyDescent="0.2">
      <c r="C1380" s="4"/>
      <c r="D1380" s="4"/>
    </row>
    <row r="1381" spans="3:4" x14ac:dyDescent="0.2">
      <c r="C1381" s="4"/>
      <c r="D1381" s="4"/>
    </row>
    <row r="1382" spans="3:4" x14ac:dyDescent="0.2">
      <c r="C1382" s="4"/>
      <c r="D1382" s="4"/>
    </row>
    <row r="1383" spans="3:4" x14ac:dyDescent="0.2">
      <c r="C1383" s="4"/>
      <c r="D1383" s="4"/>
    </row>
    <row r="1384" spans="3:4" x14ac:dyDescent="0.2">
      <c r="C1384" s="4"/>
      <c r="D1384" s="4"/>
    </row>
    <row r="1385" spans="3:4" x14ac:dyDescent="0.2">
      <c r="C1385" s="4"/>
      <c r="D1385" s="4"/>
    </row>
    <row r="1386" spans="3:4" x14ac:dyDescent="0.2">
      <c r="C1386" s="4"/>
      <c r="D1386" s="4"/>
    </row>
    <row r="1387" spans="3:4" x14ac:dyDescent="0.2">
      <c r="C1387" s="4"/>
      <c r="D1387" s="4"/>
    </row>
    <row r="1388" spans="3:4" x14ac:dyDescent="0.2">
      <c r="C1388" s="4"/>
      <c r="D1388" s="4"/>
    </row>
    <row r="1389" spans="3:4" x14ac:dyDescent="0.2">
      <c r="C1389" s="4"/>
      <c r="D1389" s="4"/>
    </row>
    <row r="1390" spans="3:4" x14ac:dyDescent="0.2">
      <c r="C1390" s="4"/>
      <c r="D1390" s="4"/>
    </row>
    <row r="1391" spans="3:4" x14ac:dyDescent="0.2">
      <c r="C1391" s="4"/>
      <c r="D1391" s="4"/>
    </row>
    <row r="1392" spans="3:4" x14ac:dyDescent="0.2">
      <c r="C1392" s="4"/>
      <c r="D1392" s="4"/>
    </row>
    <row r="1393" spans="3:4" x14ac:dyDescent="0.2">
      <c r="C1393" s="4"/>
      <c r="D1393" s="4"/>
    </row>
    <row r="1394" spans="3:4" x14ac:dyDescent="0.2">
      <c r="C1394" s="4"/>
      <c r="D1394" s="4"/>
    </row>
    <row r="1395" spans="3:4" x14ac:dyDescent="0.2">
      <c r="C1395" s="4"/>
      <c r="D1395" s="4"/>
    </row>
    <row r="1396" spans="3:4" x14ac:dyDescent="0.2">
      <c r="C1396" s="4"/>
      <c r="D1396" s="4"/>
    </row>
    <row r="1397" spans="3:4" x14ac:dyDescent="0.2">
      <c r="C1397" s="4"/>
      <c r="D1397" s="4"/>
    </row>
    <row r="1398" spans="3:4" x14ac:dyDescent="0.2">
      <c r="C1398" s="4"/>
      <c r="D1398" s="4"/>
    </row>
    <row r="1399" spans="3:4" x14ac:dyDescent="0.2">
      <c r="C1399" s="4"/>
      <c r="D1399" s="4"/>
    </row>
    <row r="1400" spans="3:4" x14ac:dyDescent="0.2">
      <c r="C1400" s="4"/>
      <c r="D1400" s="4"/>
    </row>
    <row r="1401" spans="3:4" x14ac:dyDescent="0.2">
      <c r="C1401" s="4"/>
      <c r="D1401" s="4"/>
    </row>
    <row r="1402" spans="3:4" x14ac:dyDescent="0.2">
      <c r="C1402" s="4"/>
      <c r="D1402" s="4"/>
    </row>
    <row r="1403" spans="3:4" x14ac:dyDescent="0.2">
      <c r="C1403" s="4"/>
      <c r="D1403" s="4"/>
    </row>
    <row r="1404" spans="3:4" x14ac:dyDescent="0.2">
      <c r="C1404" s="4"/>
      <c r="D1404" s="4"/>
    </row>
    <row r="1405" spans="3:4" x14ac:dyDescent="0.2">
      <c r="C1405" s="4"/>
      <c r="D1405" s="4"/>
    </row>
    <row r="1406" spans="3:4" x14ac:dyDescent="0.2">
      <c r="C1406" s="4"/>
      <c r="D1406" s="4"/>
    </row>
    <row r="1407" spans="3:4" x14ac:dyDescent="0.2">
      <c r="C1407" s="4"/>
      <c r="D1407" s="4"/>
    </row>
    <row r="1408" spans="3:4" x14ac:dyDescent="0.2">
      <c r="C1408" s="4"/>
      <c r="D1408" s="4"/>
    </row>
    <row r="1409" spans="3:4" x14ac:dyDescent="0.2">
      <c r="C1409" s="4"/>
      <c r="D1409" s="4"/>
    </row>
    <row r="1410" spans="3:4" x14ac:dyDescent="0.2">
      <c r="C1410" s="4"/>
      <c r="D1410" s="4"/>
    </row>
    <row r="1411" spans="3:4" x14ac:dyDescent="0.2">
      <c r="C1411" s="4"/>
      <c r="D1411" s="4"/>
    </row>
    <row r="1412" spans="3:4" x14ac:dyDescent="0.2">
      <c r="C1412" s="4"/>
      <c r="D1412" s="4"/>
    </row>
    <row r="1413" spans="3:4" x14ac:dyDescent="0.2">
      <c r="C1413" s="4"/>
      <c r="D1413" s="4"/>
    </row>
    <row r="1414" spans="3:4" x14ac:dyDescent="0.2">
      <c r="C1414" s="4"/>
      <c r="D1414" s="4"/>
    </row>
    <row r="1415" spans="3:4" x14ac:dyDescent="0.2">
      <c r="C1415" s="4"/>
      <c r="D1415" s="4"/>
    </row>
    <row r="1416" spans="3:4" x14ac:dyDescent="0.2">
      <c r="C1416" s="4"/>
      <c r="D1416" s="4"/>
    </row>
    <row r="1417" spans="3:4" x14ac:dyDescent="0.2">
      <c r="C1417" s="4"/>
      <c r="D1417" s="4"/>
    </row>
    <row r="1418" spans="3:4" x14ac:dyDescent="0.2">
      <c r="C1418" s="4"/>
      <c r="D1418" s="4"/>
    </row>
    <row r="1419" spans="3:4" x14ac:dyDescent="0.2">
      <c r="C1419" s="4"/>
      <c r="D1419" s="4"/>
    </row>
    <row r="1420" spans="3:4" x14ac:dyDescent="0.2">
      <c r="C1420" s="4"/>
      <c r="D1420" s="4"/>
    </row>
    <row r="1421" spans="3:4" x14ac:dyDescent="0.2">
      <c r="C1421" s="4"/>
      <c r="D1421" s="4"/>
    </row>
    <row r="1422" spans="3:4" x14ac:dyDescent="0.2">
      <c r="C1422" s="4"/>
      <c r="D1422" s="4"/>
    </row>
    <row r="1423" spans="3:4" x14ac:dyDescent="0.2">
      <c r="C1423" s="4"/>
      <c r="D1423" s="4"/>
    </row>
    <row r="1424" spans="3:4" x14ac:dyDescent="0.2">
      <c r="C1424" s="4"/>
      <c r="D1424" s="4"/>
    </row>
    <row r="1425" spans="3:4" x14ac:dyDescent="0.2">
      <c r="C1425" s="4"/>
      <c r="D1425" s="4"/>
    </row>
    <row r="1426" spans="3:4" x14ac:dyDescent="0.2">
      <c r="C1426" s="4"/>
      <c r="D1426" s="4"/>
    </row>
    <row r="1427" spans="3:4" x14ac:dyDescent="0.2">
      <c r="C1427" s="4"/>
      <c r="D1427" s="4"/>
    </row>
    <row r="1428" spans="3:4" x14ac:dyDescent="0.2">
      <c r="C1428" s="4"/>
      <c r="D1428" s="4"/>
    </row>
    <row r="1429" spans="3:4" x14ac:dyDescent="0.2">
      <c r="C1429" s="4"/>
      <c r="D1429" s="4"/>
    </row>
    <row r="1430" spans="3:4" x14ac:dyDescent="0.2">
      <c r="C1430" s="4"/>
      <c r="D1430" s="4"/>
    </row>
    <row r="1431" spans="3:4" x14ac:dyDescent="0.2">
      <c r="C1431" s="4"/>
      <c r="D1431" s="4"/>
    </row>
    <row r="1432" spans="3:4" x14ac:dyDescent="0.2">
      <c r="C1432" s="4"/>
      <c r="D1432" s="4"/>
    </row>
    <row r="1433" spans="3:4" x14ac:dyDescent="0.2">
      <c r="C1433" s="4"/>
      <c r="D1433" s="4"/>
    </row>
    <row r="1434" spans="3:4" x14ac:dyDescent="0.2">
      <c r="C1434" s="4"/>
      <c r="D1434" s="4"/>
    </row>
    <row r="1435" spans="3:4" x14ac:dyDescent="0.2">
      <c r="C1435" s="4"/>
      <c r="D1435" s="4"/>
    </row>
    <row r="1436" spans="3:4" x14ac:dyDescent="0.2">
      <c r="C1436" s="4"/>
      <c r="D1436" s="4"/>
    </row>
    <row r="1437" spans="3:4" x14ac:dyDescent="0.2">
      <c r="C1437" s="4"/>
      <c r="D1437" s="4"/>
    </row>
    <row r="1438" spans="3:4" x14ac:dyDescent="0.2">
      <c r="C1438" s="4"/>
      <c r="D1438" s="4"/>
    </row>
    <row r="1439" spans="3:4" x14ac:dyDescent="0.2">
      <c r="C1439" s="4"/>
      <c r="D1439" s="4"/>
    </row>
    <row r="1440" spans="3:4" x14ac:dyDescent="0.2">
      <c r="C1440" s="4"/>
      <c r="D1440" s="4"/>
    </row>
    <row r="1441" spans="3:4" x14ac:dyDescent="0.2">
      <c r="C1441" s="4"/>
      <c r="D1441" s="4"/>
    </row>
    <row r="1442" spans="3:4" x14ac:dyDescent="0.2">
      <c r="C1442" s="4"/>
      <c r="D1442" s="4"/>
    </row>
    <row r="1443" spans="3:4" x14ac:dyDescent="0.2">
      <c r="C1443" s="4"/>
      <c r="D1443" s="4"/>
    </row>
    <row r="1444" spans="3:4" x14ac:dyDescent="0.2">
      <c r="C1444" s="4"/>
      <c r="D1444" s="4"/>
    </row>
    <row r="1445" spans="3:4" x14ac:dyDescent="0.2">
      <c r="C1445" s="4"/>
      <c r="D1445" s="4"/>
    </row>
    <row r="1446" spans="3:4" x14ac:dyDescent="0.2">
      <c r="C1446" s="4"/>
      <c r="D1446" s="4"/>
    </row>
    <row r="1447" spans="3:4" x14ac:dyDescent="0.2">
      <c r="C1447" s="4"/>
      <c r="D1447" s="4"/>
    </row>
    <row r="1448" spans="3:4" x14ac:dyDescent="0.2">
      <c r="C1448" s="4"/>
      <c r="D1448" s="4"/>
    </row>
    <row r="1449" spans="3:4" x14ac:dyDescent="0.2">
      <c r="C1449" s="4"/>
      <c r="D1449" s="4"/>
    </row>
    <row r="1450" spans="3:4" x14ac:dyDescent="0.2">
      <c r="C1450" s="4"/>
      <c r="D1450" s="4"/>
    </row>
    <row r="1451" spans="3:4" x14ac:dyDescent="0.2">
      <c r="C1451" s="4"/>
      <c r="D1451" s="4"/>
    </row>
    <row r="1452" spans="3:4" x14ac:dyDescent="0.2">
      <c r="C1452" s="4"/>
      <c r="D1452" s="4"/>
    </row>
    <row r="1453" spans="3:4" x14ac:dyDescent="0.2">
      <c r="C1453" s="4"/>
      <c r="D1453" s="4"/>
    </row>
    <row r="1454" spans="3:4" x14ac:dyDescent="0.2">
      <c r="C1454" s="4"/>
      <c r="D1454" s="4"/>
    </row>
    <row r="1455" spans="3:4" x14ac:dyDescent="0.2">
      <c r="C1455" s="4"/>
      <c r="D1455" s="4"/>
    </row>
    <row r="1456" spans="3:4" x14ac:dyDescent="0.2">
      <c r="C1456" s="4"/>
      <c r="D1456" s="4"/>
    </row>
    <row r="1457" spans="3:4" x14ac:dyDescent="0.2">
      <c r="C1457" s="4"/>
      <c r="D1457" s="4"/>
    </row>
    <row r="1458" spans="3:4" x14ac:dyDescent="0.2">
      <c r="C1458" s="4"/>
      <c r="D1458" s="4"/>
    </row>
    <row r="1459" spans="3:4" x14ac:dyDescent="0.2">
      <c r="C1459" s="4"/>
      <c r="D1459" s="4"/>
    </row>
    <row r="1460" spans="3:4" x14ac:dyDescent="0.2">
      <c r="C1460" s="4"/>
      <c r="D1460" s="4"/>
    </row>
    <row r="1461" spans="3:4" x14ac:dyDescent="0.2">
      <c r="C1461" s="4"/>
      <c r="D1461" s="4"/>
    </row>
    <row r="1462" spans="3:4" x14ac:dyDescent="0.2">
      <c r="C1462" s="4"/>
      <c r="D1462" s="4"/>
    </row>
    <row r="1463" spans="3:4" x14ac:dyDescent="0.2">
      <c r="C1463" s="4"/>
      <c r="D1463" s="4"/>
    </row>
    <row r="1464" spans="3:4" x14ac:dyDescent="0.2">
      <c r="C1464" s="4"/>
      <c r="D1464" s="4"/>
    </row>
    <row r="1465" spans="3:4" x14ac:dyDescent="0.2">
      <c r="C1465" s="4"/>
      <c r="D1465" s="4"/>
    </row>
    <row r="1466" spans="3:4" x14ac:dyDescent="0.2">
      <c r="C1466" s="4"/>
      <c r="D1466" s="4"/>
    </row>
    <row r="1467" spans="3:4" x14ac:dyDescent="0.2">
      <c r="C1467" s="4"/>
      <c r="D1467" s="4"/>
    </row>
    <row r="1468" spans="3:4" x14ac:dyDescent="0.2">
      <c r="C1468" s="4"/>
      <c r="D1468" s="4"/>
    </row>
    <row r="1469" spans="3:4" x14ac:dyDescent="0.2">
      <c r="C1469" s="4"/>
      <c r="D1469" s="4"/>
    </row>
    <row r="1470" spans="3:4" x14ac:dyDescent="0.2">
      <c r="C1470" s="4"/>
      <c r="D1470" s="4"/>
    </row>
    <row r="1471" spans="3:4" x14ac:dyDescent="0.2">
      <c r="C1471" s="4"/>
      <c r="D1471" s="4"/>
    </row>
    <row r="1472" spans="3:4" x14ac:dyDescent="0.2">
      <c r="C1472" s="4"/>
      <c r="D1472" s="4"/>
    </row>
    <row r="1473" spans="3:4" x14ac:dyDescent="0.2">
      <c r="C1473" s="4"/>
      <c r="D1473" s="4"/>
    </row>
    <row r="1474" spans="3:4" x14ac:dyDescent="0.2">
      <c r="C1474" s="4"/>
      <c r="D1474" s="4"/>
    </row>
    <row r="1475" spans="3:4" x14ac:dyDescent="0.2">
      <c r="C1475" s="4"/>
      <c r="D1475" s="4"/>
    </row>
    <row r="1476" spans="3:4" x14ac:dyDescent="0.2">
      <c r="C1476" s="4"/>
      <c r="D1476" s="4"/>
    </row>
    <row r="1477" spans="3:4" x14ac:dyDescent="0.2">
      <c r="C1477" s="4"/>
      <c r="D1477" s="4"/>
    </row>
    <row r="1478" spans="3:4" x14ac:dyDescent="0.2">
      <c r="C1478" s="4"/>
      <c r="D1478" s="4"/>
    </row>
    <row r="1479" spans="3:4" x14ac:dyDescent="0.2">
      <c r="C1479" s="4"/>
      <c r="D1479" s="4"/>
    </row>
    <row r="1480" spans="3:4" x14ac:dyDescent="0.2">
      <c r="C1480" s="4"/>
      <c r="D1480" s="4"/>
    </row>
    <row r="1481" spans="3:4" x14ac:dyDescent="0.2">
      <c r="C1481" s="4"/>
      <c r="D1481" s="4"/>
    </row>
    <row r="1482" spans="3:4" x14ac:dyDescent="0.2">
      <c r="C1482" s="4"/>
      <c r="D1482" s="4"/>
    </row>
    <row r="1483" spans="3:4" x14ac:dyDescent="0.2">
      <c r="C1483" s="4"/>
      <c r="D1483" s="4"/>
    </row>
    <row r="1484" spans="3:4" x14ac:dyDescent="0.2">
      <c r="C1484" s="4"/>
      <c r="D1484" s="4"/>
    </row>
    <row r="1485" spans="3:4" x14ac:dyDescent="0.2">
      <c r="C1485" s="4"/>
      <c r="D1485" s="4"/>
    </row>
    <row r="1486" spans="3:4" x14ac:dyDescent="0.2">
      <c r="C1486" s="4"/>
      <c r="D1486" s="4"/>
    </row>
    <row r="1487" spans="3:4" x14ac:dyDescent="0.2">
      <c r="C1487" s="4"/>
      <c r="D1487" s="4"/>
    </row>
    <row r="1488" spans="3:4" x14ac:dyDescent="0.2">
      <c r="C1488" s="4"/>
      <c r="D1488" s="4"/>
    </row>
    <row r="1489" spans="3:4" x14ac:dyDescent="0.2">
      <c r="C1489" s="4"/>
      <c r="D1489" s="4"/>
    </row>
    <row r="1490" spans="3:4" x14ac:dyDescent="0.2">
      <c r="C1490" s="4"/>
      <c r="D1490" s="4"/>
    </row>
    <row r="1491" spans="3:4" x14ac:dyDescent="0.2">
      <c r="C1491" s="4"/>
      <c r="D1491" s="4"/>
    </row>
    <row r="1492" spans="3:4" x14ac:dyDescent="0.2">
      <c r="C1492" s="4"/>
      <c r="D1492" s="4"/>
    </row>
    <row r="1493" spans="3:4" x14ac:dyDescent="0.2">
      <c r="C1493" s="4"/>
      <c r="D1493" s="4"/>
    </row>
    <row r="1494" spans="3:4" x14ac:dyDescent="0.2">
      <c r="C1494" s="4"/>
      <c r="D1494" s="4"/>
    </row>
    <row r="1495" spans="3:4" x14ac:dyDescent="0.2">
      <c r="C1495" s="4"/>
      <c r="D1495" s="4"/>
    </row>
    <row r="1496" spans="3:4" x14ac:dyDescent="0.2">
      <c r="C1496" s="4"/>
      <c r="D1496" s="4"/>
    </row>
    <row r="1497" spans="3:4" x14ac:dyDescent="0.2">
      <c r="C1497" s="4"/>
      <c r="D1497" s="4"/>
    </row>
    <row r="1498" spans="3:4" x14ac:dyDescent="0.2">
      <c r="C1498" s="4"/>
      <c r="D1498" s="4"/>
    </row>
    <row r="1499" spans="3:4" x14ac:dyDescent="0.2">
      <c r="C1499" s="4"/>
      <c r="D1499" s="4"/>
    </row>
    <row r="1500" spans="3:4" x14ac:dyDescent="0.2">
      <c r="C1500" s="4"/>
      <c r="D1500" s="4"/>
    </row>
    <row r="1501" spans="3:4" x14ac:dyDescent="0.2">
      <c r="C1501" s="4"/>
      <c r="D1501" s="4"/>
    </row>
    <row r="1502" spans="3:4" x14ac:dyDescent="0.2">
      <c r="C1502" s="4"/>
      <c r="D1502" s="4"/>
    </row>
    <row r="1503" spans="3:4" x14ac:dyDescent="0.2">
      <c r="C1503" s="4"/>
      <c r="D1503" s="4"/>
    </row>
    <row r="1504" spans="3:4" x14ac:dyDescent="0.2">
      <c r="C1504" s="4"/>
      <c r="D1504" s="4"/>
    </row>
    <row r="1505" spans="3:4" x14ac:dyDescent="0.2">
      <c r="C1505" s="4"/>
      <c r="D1505" s="4"/>
    </row>
    <row r="1506" spans="3:4" x14ac:dyDescent="0.2">
      <c r="C1506" s="4"/>
      <c r="D1506" s="4"/>
    </row>
  </sheetData>
  <phoneticPr fontId="8" type="noConversion"/>
  <hyperlinks>
    <hyperlink ref="H63409" r:id="rId1" display="http://vsolj.cetus-net.org/bulletin.html"/>
    <hyperlink ref="H63402" r:id="rId2" display="https://www.aavso.org/ejaavso"/>
    <hyperlink ref="AP260" r:id="rId3" display="http://cdsbib.u-strasbg.fr/cgi-bin/cdsbib?1990RMxAA..21..381G"/>
    <hyperlink ref="AP257" r:id="rId4" display="http://cdsbib.u-strasbg.fr/cgi-bin/cdsbib?1990RMxAA..21..381G"/>
    <hyperlink ref="AP259" r:id="rId5" display="http://cdsbib.u-strasbg.fr/cgi-bin/cdsbib?1990RMxAA..21..381G"/>
    <hyperlink ref="AP235" r:id="rId6" display="http://cdsbib.u-strasbg.fr/cgi-bin/cdsbib?1990RMxAA..21..381G"/>
    <hyperlink ref="I63409" r:id="rId7" display="http://vsolj.cetus-net.org/bulletin.html"/>
    <hyperlink ref="AQ396" r:id="rId8" display="http://cdsbib.u-strasbg.fr/cgi-bin/cdsbib?1990RMxAA..21..381G"/>
    <hyperlink ref="AQ2040" r:id="rId9" display="http://cdsbib.u-strasbg.fr/cgi-bin/cdsbib?1990RMxAA..21..381G"/>
    <hyperlink ref="AQ397" r:id="rId10" display="http://cdsbib.u-strasbg.fr/cgi-bin/cdsbib?1990RMxAA..21..381G"/>
    <hyperlink ref="H63406" r:id="rId11" display="https://www.aavso.org/ejaavso"/>
    <hyperlink ref="H1247" r:id="rId12" display="http://vsolj.cetus-net.org/bulletin.html"/>
    <hyperlink ref="AP4485" r:id="rId13" display="http://cdsbib.u-strasbg.fr/cgi-bin/cdsbib?1990RMxAA..21..381G"/>
    <hyperlink ref="AP4488" r:id="rId14" display="http://cdsbib.u-strasbg.fr/cgi-bin/cdsbib?1990RMxAA..21..381G"/>
    <hyperlink ref="AP4486" r:id="rId15" display="http://cdsbib.u-strasbg.fr/cgi-bin/cdsbib?1990RMxAA..21..381G"/>
    <hyperlink ref="AP4464" r:id="rId16" display="http://cdsbib.u-strasbg.fr/cgi-bin/cdsbib?1990RMxAA..21..381G"/>
    <hyperlink ref="I1247" r:id="rId17" display="http://vsolj.cetus-net.org/bulletin.html"/>
    <hyperlink ref="AQ4598" r:id="rId18" display="http://cdsbib.u-strasbg.fr/cgi-bin/cdsbib?1990RMxAA..21..381G"/>
    <hyperlink ref="AQ64686" r:id="rId19" display="http://cdsbib.u-strasbg.fr/cgi-bin/cdsbib?1990RMxAA..21..381G"/>
    <hyperlink ref="AQ4599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6"/>
  <sheetViews>
    <sheetView topLeftCell="A40" workbookViewId="0">
      <selection activeCell="A49" sqref="A49:C81"/>
    </sheetView>
  </sheetViews>
  <sheetFormatPr defaultRowHeight="12.75" x14ac:dyDescent="0.2"/>
  <cols>
    <col min="1" max="1" width="19.7109375" style="4" customWidth="1"/>
    <col min="2" max="2" width="4.42578125" style="6" customWidth="1"/>
    <col min="3" max="3" width="12.7109375" style="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18" t="s">
        <v>73</v>
      </c>
      <c r="I1" s="19" t="s">
        <v>74</v>
      </c>
      <c r="J1" s="20" t="s">
        <v>75</v>
      </c>
    </row>
    <row r="2" spans="1:16" x14ac:dyDescent="0.2">
      <c r="I2" s="21" t="s">
        <v>76</v>
      </c>
      <c r="J2" s="22" t="s">
        <v>66</v>
      </c>
    </row>
    <row r="3" spans="1:16" x14ac:dyDescent="0.2">
      <c r="A3" s="23" t="s">
        <v>77</v>
      </c>
      <c r="I3" s="21" t="s">
        <v>78</v>
      </c>
      <c r="J3" s="22" t="s">
        <v>45</v>
      </c>
    </row>
    <row r="4" spans="1:16" x14ac:dyDescent="0.2">
      <c r="I4" s="21" t="s">
        <v>79</v>
      </c>
      <c r="J4" s="22" t="s">
        <v>45</v>
      </c>
    </row>
    <row r="5" spans="1:16" ht="13.5" thickBot="1" x14ac:dyDescent="0.25">
      <c r="I5" s="24" t="s">
        <v>80</v>
      </c>
      <c r="J5" s="25" t="s">
        <v>81</v>
      </c>
    </row>
    <row r="10" spans="1:16" ht="13.5" thickBot="1" x14ac:dyDescent="0.25"/>
    <row r="11" spans="1:16" ht="12.75" customHeight="1" thickBot="1" x14ac:dyDescent="0.25">
      <c r="A11" s="4" t="str">
        <f t="shared" ref="A11:A42" si="0">P11</f>
        <v> ORI 127 </v>
      </c>
      <c r="B11" s="3" t="str">
        <f t="shared" ref="B11:B42" si="1">IF(H11=INT(H11),"I","II")</f>
        <v>I</v>
      </c>
      <c r="C11" s="4">
        <f t="shared" ref="C11:C42" si="2">1*G11</f>
        <v>41197.548000000003</v>
      </c>
      <c r="D11" s="6" t="str">
        <f t="shared" ref="D11:D42" si="3">VLOOKUP(F11,I$1:J$5,2,FALSE)</f>
        <v>vis</v>
      </c>
      <c r="E11" s="26">
        <f>VLOOKUP(C11,Active!C$21:E$973,3,FALSE)</f>
        <v>-265.01997420797613</v>
      </c>
      <c r="F11" s="3" t="s">
        <v>80</v>
      </c>
      <c r="G11" s="6" t="str">
        <f t="shared" ref="G11:G42" si="4">MID(I11,3,LEN(I11)-3)</f>
        <v>41197.548</v>
      </c>
      <c r="H11" s="4">
        <f t="shared" ref="H11:H42" si="5">1*K11</f>
        <v>-265</v>
      </c>
      <c r="I11" s="27" t="s">
        <v>148</v>
      </c>
      <c r="J11" s="28" t="s">
        <v>149</v>
      </c>
      <c r="K11" s="27">
        <v>-265</v>
      </c>
      <c r="L11" s="27" t="s">
        <v>150</v>
      </c>
      <c r="M11" s="28" t="s">
        <v>96</v>
      </c>
      <c r="N11" s="28"/>
      <c r="O11" s="29" t="s">
        <v>151</v>
      </c>
      <c r="P11" s="29" t="s">
        <v>152</v>
      </c>
    </row>
    <row r="12" spans="1:16" ht="12.75" customHeight="1" thickBot="1" x14ac:dyDescent="0.25">
      <c r="A12" s="4" t="str">
        <f t="shared" si="0"/>
        <v> ORI 129 </v>
      </c>
      <c r="B12" s="3" t="str">
        <f t="shared" si="1"/>
        <v>I</v>
      </c>
      <c r="C12" s="4">
        <f t="shared" si="2"/>
        <v>41290.33</v>
      </c>
      <c r="D12" s="6" t="str">
        <f t="shared" si="3"/>
        <v>vis</v>
      </c>
      <c r="E12" s="26">
        <f>VLOOKUP(C12,Active!C$21:E$973,3,FALSE)</f>
        <v>-231.00576898253485</v>
      </c>
      <c r="F12" s="3" t="s">
        <v>80</v>
      </c>
      <c r="G12" s="6" t="str">
        <f t="shared" si="4"/>
        <v>41290.330</v>
      </c>
      <c r="H12" s="4">
        <f t="shared" si="5"/>
        <v>-231</v>
      </c>
      <c r="I12" s="27" t="s">
        <v>153</v>
      </c>
      <c r="J12" s="28" t="s">
        <v>154</v>
      </c>
      <c r="K12" s="27">
        <v>-231</v>
      </c>
      <c r="L12" s="27" t="s">
        <v>155</v>
      </c>
      <c r="M12" s="28" t="s">
        <v>96</v>
      </c>
      <c r="N12" s="28"/>
      <c r="O12" s="29" t="s">
        <v>156</v>
      </c>
      <c r="P12" s="29" t="s">
        <v>157</v>
      </c>
    </row>
    <row r="13" spans="1:16" ht="12.75" customHeight="1" thickBot="1" x14ac:dyDescent="0.25">
      <c r="A13" s="4" t="str">
        <f t="shared" si="0"/>
        <v>IBVS 937 </v>
      </c>
      <c r="B13" s="3" t="str">
        <f t="shared" si="1"/>
        <v>I</v>
      </c>
      <c r="C13" s="4">
        <f t="shared" si="2"/>
        <v>41609.495999999999</v>
      </c>
      <c r="D13" s="6" t="str">
        <f t="shared" si="3"/>
        <v>vis</v>
      </c>
      <c r="E13" s="26">
        <f>VLOOKUP(C13,Active!C$21:E$973,3,FALSE)</f>
        <v>-113.99839874926562</v>
      </c>
      <c r="F13" s="3" t="s">
        <v>80</v>
      </c>
      <c r="G13" s="6" t="str">
        <f t="shared" si="4"/>
        <v>41609.496</v>
      </c>
      <c r="H13" s="4">
        <f t="shared" si="5"/>
        <v>-114</v>
      </c>
      <c r="I13" s="27" t="s">
        <v>158</v>
      </c>
      <c r="J13" s="28" t="s">
        <v>159</v>
      </c>
      <c r="K13" s="27">
        <v>-114</v>
      </c>
      <c r="L13" s="27" t="s">
        <v>160</v>
      </c>
      <c r="M13" s="28" t="s">
        <v>133</v>
      </c>
      <c r="N13" s="28" t="s">
        <v>134</v>
      </c>
      <c r="O13" s="29" t="s">
        <v>161</v>
      </c>
      <c r="P13" s="30" t="s">
        <v>162</v>
      </c>
    </row>
    <row r="14" spans="1:16" ht="12.75" customHeight="1" thickBot="1" x14ac:dyDescent="0.25">
      <c r="A14" s="4" t="str">
        <f t="shared" si="0"/>
        <v>IBVS 937 </v>
      </c>
      <c r="B14" s="3" t="str">
        <f t="shared" si="1"/>
        <v>I</v>
      </c>
      <c r="C14" s="4">
        <f t="shared" si="2"/>
        <v>41920.457499999997</v>
      </c>
      <c r="D14" s="6" t="str">
        <f t="shared" si="3"/>
        <v>vis</v>
      </c>
      <c r="E14" s="26">
        <f>VLOOKUP(C14,Active!C$21:E$973,3,FALSE)</f>
        <v>1.1731311751642611E-3</v>
      </c>
      <c r="F14" s="3" t="s">
        <v>80</v>
      </c>
      <c r="G14" s="6" t="str">
        <f t="shared" si="4"/>
        <v>41920.4575</v>
      </c>
      <c r="H14" s="4">
        <f t="shared" si="5"/>
        <v>0</v>
      </c>
      <c r="I14" s="27" t="s">
        <v>163</v>
      </c>
      <c r="J14" s="28" t="s">
        <v>164</v>
      </c>
      <c r="K14" s="27">
        <v>0</v>
      </c>
      <c r="L14" s="27" t="s">
        <v>165</v>
      </c>
      <c r="M14" s="28" t="s">
        <v>133</v>
      </c>
      <c r="N14" s="28" t="s">
        <v>134</v>
      </c>
      <c r="O14" s="29" t="s">
        <v>166</v>
      </c>
      <c r="P14" s="30" t="s">
        <v>162</v>
      </c>
    </row>
    <row r="15" spans="1:16" ht="12.75" customHeight="1" thickBot="1" x14ac:dyDescent="0.25">
      <c r="A15" s="4" t="str">
        <f t="shared" si="0"/>
        <v> AAPS 25.291 </v>
      </c>
      <c r="B15" s="3" t="str">
        <f t="shared" si="1"/>
        <v>I</v>
      </c>
      <c r="C15" s="4">
        <f t="shared" si="2"/>
        <v>41980.463000000003</v>
      </c>
      <c r="D15" s="6" t="str">
        <f t="shared" si="3"/>
        <v>vis</v>
      </c>
      <c r="E15" s="26">
        <f>VLOOKUP(C15,Active!C$21:E$973,3,FALSE)</f>
        <v>21.999398990236791</v>
      </c>
      <c r="F15" s="3" t="s">
        <v>80</v>
      </c>
      <c r="G15" s="6" t="str">
        <f t="shared" si="4"/>
        <v>41980.4630</v>
      </c>
      <c r="H15" s="4">
        <f t="shared" si="5"/>
        <v>22</v>
      </c>
      <c r="I15" s="27" t="s">
        <v>167</v>
      </c>
      <c r="J15" s="28" t="s">
        <v>168</v>
      </c>
      <c r="K15" s="27">
        <v>22</v>
      </c>
      <c r="L15" s="27" t="s">
        <v>169</v>
      </c>
      <c r="M15" s="28" t="s">
        <v>133</v>
      </c>
      <c r="N15" s="28" t="s">
        <v>134</v>
      </c>
      <c r="O15" s="29" t="s">
        <v>170</v>
      </c>
      <c r="P15" s="29" t="s">
        <v>171</v>
      </c>
    </row>
    <row r="16" spans="1:16" ht="12.75" customHeight="1" thickBot="1" x14ac:dyDescent="0.25">
      <c r="A16" s="4" t="str">
        <f t="shared" si="0"/>
        <v> AAPS 25.291 </v>
      </c>
      <c r="B16" s="3" t="str">
        <f t="shared" si="1"/>
        <v>I</v>
      </c>
      <c r="C16" s="4">
        <f t="shared" si="2"/>
        <v>42002.2857</v>
      </c>
      <c r="D16" s="6" t="str">
        <f t="shared" si="3"/>
        <v>vis</v>
      </c>
      <c r="E16" s="26">
        <f>VLOOKUP(C16,Active!C$21:E$973,3,FALSE)</f>
        <v>29.999677022324271</v>
      </c>
      <c r="F16" s="3" t="s">
        <v>80</v>
      </c>
      <c r="G16" s="6" t="str">
        <f t="shared" si="4"/>
        <v>42002.2857</v>
      </c>
      <c r="H16" s="4">
        <f t="shared" si="5"/>
        <v>30</v>
      </c>
      <c r="I16" s="27" t="s">
        <v>172</v>
      </c>
      <c r="J16" s="28" t="s">
        <v>173</v>
      </c>
      <c r="K16" s="27">
        <v>30</v>
      </c>
      <c r="L16" s="27" t="s">
        <v>174</v>
      </c>
      <c r="M16" s="28" t="s">
        <v>133</v>
      </c>
      <c r="N16" s="28" t="s">
        <v>134</v>
      </c>
      <c r="O16" s="29" t="s">
        <v>170</v>
      </c>
      <c r="P16" s="29" t="s">
        <v>171</v>
      </c>
    </row>
    <row r="17" spans="1:16" ht="12.75" customHeight="1" thickBot="1" x14ac:dyDescent="0.25">
      <c r="A17" s="4" t="str">
        <f t="shared" si="0"/>
        <v> AAPS 25.291 </v>
      </c>
      <c r="B17" s="3" t="str">
        <f t="shared" si="1"/>
        <v>I</v>
      </c>
      <c r="C17" s="4">
        <f t="shared" si="2"/>
        <v>42032.292399999998</v>
      </c>
      <c r="D17" s="6" t="str">
        <f t="shared" si="3"/>
        <v>vis</v>
      </c>
      <c r="E17" s="26">
        <f>VLOOKUP(C17,Active!C$21:E$973,3,FALSE)</f>
        <v>41.000238035647882</v>
      </c>
      <c r="F17" s="3" t="s">
        <v>80</v>
      </c>
      <c r="G17" s="6" t="str">
        <f t="shared" si="4"/>
        <v>42032.2924</v>
      </c>
      <c r="H17" s="4">
        <f t="shared" si="5"/>
        <v>41</v>
      </c>
      <c r="I17" s="27" t="s">
        <v>175</v>
      </c>
      <c r="J17" s="28" t="s">
        <v>176</v>
      </c>
      <c r="K17" s="27">
        <v>41</v>
      </c>
      <c r="L17" s="27" t="s">
        <v>177</v>
      </c>
      <c r="M17" s="28" t="s">
        <v>133</v>
      </c>
      <c r="N17" s="28" t="s">
        <v>134</v>
      </c>
      <c r="O17" s="29" t="s">
        <v>170</v>
      </c>
      <c r="P17" s="29" t="s">
        <v>171</v>
      </c>
    </row>
    <row r="18" spans="1:16" ht="12.75" customHeight="1" thickBot="1" x14ac:dyDescent="0.25">
      <c r="A18" s="4" t="str">
        <f t="shared" si="0"/>
        <v>IBVS 1163 </v>
      </c>
      <c r="B18" s="3" t="str">
        <f t="shared" si="1"/>
        <v>I</v>
      </c>
      <c r="C18" s="4">
        <f t="shared" si="2"/>
        <v>42711.501300000004</v>
      </c>
      <c r="D18" s="6" t="str">
        <f t="shared" si="3"/>
        <v>vis</v>
      </c>
      <c r="E18" s="26">
        <f>VLOOKUP(C18,Active!C$21:E$973,3,FALSE)</f>
        <v>290.00059279784927</v>
      </c>
      <c r="F18" s="3" t="s">
        <v>80</v>
      </c>
      <c r="G18" s="6" t="str">
        <f t="shared" si="4"/>
        <v>42711.5013</v>
      </c>
      <c r="H18" s="4">
        <f t="shared" si="5"/>
        <v>290</v>
      </c>
      <c r="I18" s="27" t="s">
        <v>178</v>
      </c>
      <c r="J18" s="28" t="s">
        <v>179</v>
      </c>
      <c r="K18" s="27">
        <v>290</v>
      </c>
      <c r="L18" s="27" t="s">
        <v>180</v>
      </c>
      <c r="M18" s="28" t="s">
        <v>133</v>
      </c>
      <c r="N18" s="28" t="s">
        <v>134</v>
      </c>
      <c r="O18" s="29" t="s">
        <v>181</v>
      </c>
      <c r="P18" s="30" t="s">
        <v>182</v>
      </c>
    </row>
    <row r="19" spans="1:16" ht="12.75" customHeight="1" thickBot="1" x14ac:dyDescent="0.25">
      <c r="A19" s="4" t="str">
        <f t="shared" si="0"/>
        <v> BBS 26 </v>
      </c>
      <c r="B19" s="3" t="str">
        <f t="shared" si="1"/>
        <v>I</v>
      </c>
      <c r="C19" s="4">
        <f t="shared" si="2"/>
        <v>42793.313999999998</v>
      </c>
      <c r="D19" s="6" t="str">
        <f t="shared" si="3"/>
        <v>vis</v>
      </c>
      <c r="E19" s="26">
        <f>VLOOKUP(C19,Active!C$21:E$973,3,FALSE)</f>
        <v>319.9934143348641</v>
      </c>
      <c r="F19" s="3" t="s">
        <v>80</v>
      </c>
      <c r="G19" s="6" t="str">
        <f t="shared" si="4"/>
        <v>42793.314</v>
      </c>
      <c r="H19" s="4">
        <f t="shared" si="5"/>
        <v>320</v>
      </c>
      <c r="I19" s="27" t="s">
        <v>183</v>
      </c>
      <c r="J19" s="28" t="s">
        <v>184</v>
      </c>
      <c r="K19" s="27">
        <v>320</v>
      </c>
      <c r="L19" s="27" t="s">
        <v>185</v>
      </c>
      <c r="M19" s="28" t="s">
        <v>96</v>
      </c>
      <c r="N19" s="28"/>
      <c r="O19" s="29" t="s">
        <v>186</v>
      </c>
      <c r="P19" s="29" t="s">
        <v>187</v>
      </c>
    </row>
    <row r="20" spans="1:16" ht="12.75" customHeight="1" thickBot="1" x14ac:dyDescent="0.25">
      <c r="A20" s="4" t="str">
        <f t="shared" si="0"/>
        <v> VSSC 58.18 </v>
      </c>
      <c r="B20" s="3" t="str">
        <f t="shared" si="1"/>
        <v>I</v>
      </c>
      <c r="C20" s="4">
        <f t="shared" si="2"/>
        <v>42981.523999999998</v>
      </c>
      <c r="D20" s="6" t="str">
        <f t="shared" si="3"/>
        <v>vis</v>
      </c>
      <c r="E20" s="26">
        <f>VLOOKUP(C20,Active!C$21:E$973,3,FALSE)</f>
        <v>388.9918576264543</v>
      </c>
      <c r="F20" s="3" t="s">
        <v>80</v>
      </c>
      <c r="G20" s="6" t="str">
        <f t="shared" si="4"/>
        <v>42981.524</v>
      </c>
      <c r="H20" s="4">
        <f t="shared" si="5"/>
        <v>389</v>
      </c>
      <c r="I20" s="27" t="s">
        <v>188</v>
      </c>
      <c r="J20" s="28" t="s">
        <v>189</v>
      </c>
      <c r="K20" s="27">
        <v>389</v>
      </c>
      <c r="L20" s="27" t="s">
        <v>190</v>
      </c>
      <c r="M20" s="28" t="s">
        <v>96</v>
      </c>
      <c r="N20" s="28"/>
      <c r="O20" s="29" t="s">
        <v>191</v>
      </c>
      <c r="P20" s="29" t="s">
        <v>192</v>
      </c>
    </row>
    <row r="21" spans="1:16" ht="12.75" customHeight="1" thickBot="1" x14ac:dyDescent="0.25">
      <c r="A21" s="4" t="str">
        <f t="shared" si="0"/>
        <v> VSSC 58.18 </v>
      </c>
      <c r="B21" s="3" t="str">
        <f t="shared" si="1"/>
        <v>I</v>
      </c>
      <c r="C21" s="4">
        <f t="shared" si="2"/>
        <v>43022.421000000002</v>
      </c>
      <c r="D21" s="6" t="str">
        <f t="shared" si="3"/>
        <v>vis</v>
      </c>
      <c r="E21" s="26">
        <f>VLOOKUP(C21,Active!C$21:E$973,3,FALSE)</f>
        <v>403.98484065231099</v>
      </c>
      <c r="F21" s="3" t="s">
        <v>80</v>
      </c>
      <c r="G21" s="6" t="str">
        <f t="shared" si="4"/>
        <v>43022.421</v>
      </c>
      <c r="H21" s="4">
        <f t="shared" si="5"/>
        <v>404</v>
      </c>
      <c r="I21" s="27" t="s">
        <v>193</v>
      </c>
      <c r="J21" s="28" t="s">
        <v>194</v>
      </c>
      <c r="K21" s="27">
        <v>404</v>
      </c>
      <c r="L21" s="27" t="s">
        <v>195</v>
      </c>
      <c r="M21" s="28" t="s">
        <v>96</v>
      </c>
      <c r="N21" s="28"/>
      <c r="O21" s="29" t="s">
        <v>191</v>
      </c>
      <c r="P21" s="29" t="s">
        <v>192</v>
      </c>
    </row>
    <row r="22" spans="1:16" ht="12.75" customHeight="1" thickBot="1" x14ac:dyDescent="0.25">
      <c r="A22" s="4" t="str">
        <f t="shared" si="0"/>
        <v>IBVS 1289 </v>
      </c>
      <c r="B22" s="3" t="str">
        <f t="shared" si="1"/>
        <v>I</v>
      </c>
      <c r="C22" s="4">
        <f t="shared" si="2"/>
        <v>43224.313999999998</v>
      </c>
      <c r="D22" s="6" t="str">
        <f t="shared" si="3"/>
        <v>vis</v>
      </c>
      <c r="E22" s="26">
        <f>VLOOKUP(C22,Active!C$21:E$973,3,FALSE)</f>
        <v>477.99951952946333</v>
      </c>
      <c r="F22" s="3" t="s">
        <v>80</v>
      </c>
      <c r="G22" s="6" t="str">
        <f t="shared" si="4"/>
        <v>43224.314</v>
      </c>
      <c r="H22" s="4">
        <f t="shared" si="5"/>
        <v>478</v>
      </c>
      <c r="I22" s="27" t="s">
        <v>196</v>
      </c>
      <c r="J22" s="28" t="s">
        <v>197</v>
      </c>
      <c r="K22" s="27">
        <v>478</v>
      </c>
      <c r="L22" s="27" t="s">
        <v>139</v>
      </c>
      <c r="M22" s="28" t="s">
        <v>133</v>
      </c>
      <c r="N22" s="28" t="s">
        <v>134</v>
      </c>
      <c r="O22" s="29" t="s">
        <v>198</v>
      </c>
      <c r="P22" s="30" t="s">
        <v>199</v>
      </c>
    </row>
    <row r="23" spans="1:16" ht="12.75" customHeight="1" thickBot="1" x14ac:dyDescent="0.25">
      <c r="A23" s="4" t="str">
        <f t="shared" si="0"/>
        <v> VSSC 58.18 </v>
      </c>
      <c r="B23" s="3" t="str">
        <f t="shared" si="1"/>
        <v>I</v>
      </c>
      <c r="C23" s="4">
        <f t="shared" si="2"/>
        <v>43502.523999999998</v>
      </c>
      <c r="D23" s="6" t="str">
        <f t="shared" si="3"/>
        <v>vis</v>
      </c>
      <c r="E23" s="26">
        <f>VLOOKUP(C23,Active!C$21:E$973,3,FALSE)</f>
        <v>579.99227713083064</v>
      </c>
      <c r="F23" s="3" t="s">
        <v>80</v>
      </c>
      <c r="G23" s="6" t="str">
        <f t="shared" si="4"/>
        <v>43502.524</v>
      </c>
      <c r="H23" s="4">
        <f t="shared" si="5"/>
        <v>580</v>
      </c>
      <c r="I23" s="27" t="s">
        <v>200</v>
      </c>
      <c r="J23" s="28" t="s">
        <v>201</v>
      </c>
      <c r="K23" s="27">
        <v>580</v>
      </c>
      <c r="L23" s="27" t="s">
        <v>202</v>
      </c>
      <c r="M23" s="28" t="s">
        <v>96</v>
      </c>
      <c r="N23" s="28"/>
      <c r="O23" s="29" t="s">
        <v>191</v>
      </c>
      <c r="P23" s="29" t="s">
        <v>192</v>
      </c>
    </row>
    <row r="24" spans="1:16" ht="12.75" customHeight="1" thickBot="1" x14ac:dyDescent="0.25">
      <c r="A24" s="4" t="str">
        <f t="shared" si="0"/>
        <v> BBS 36 </v>
      </c>
      <c r="B24" s="3" t="str">
        <f t="shared" si="1"/>
        <v>I</v>
      </c>
      <c r="C24" s="4">
        <f t="shared" si="2"/>
        <v>43505.228999999999</v>
      </c>
      <c r="D24" s="6" t="str">
        <f t="shared" si="3"/>
        <v>vis</v>
      </c>
      <c r="E24" s="26">
        <f>VLOOKUP(C24,Active!C$21:E$973,3,FALSE)</f>
        <v>580.98393957758617</v>
      </c>
      <c r="F24" s="3" t="s">
        <v>80</v>
      </c>
      <c r="G24" s="6" t="str">
        <f t="shared" si="4"/>
        <v>43505.229</v>
      </c>
      <c r="H24" s="4">
        <f t="shared" si="5"/>
        <v>581</v>
      </c>
      <c r="I24" s="27" t="s">
        <v>203</v>
      </c>
      <c r="J24" s="28" t="s">
        <v>204</v>
      </c>
      <c r="K24" s="27">
        <v>581</v>
      </c>
      <c r="L24" s="27" t="s">
        <v>205</v>
      </c>
      <c r="M24" s="28" t="s">
        <v>96</v>
      </c>
      <c r="N24" s="28"/>
      <c r="O24" s="29" t="s">
        <v>206</v>
      </c>
      <c r="P24" s="29" t="s">
        <v>207</v>
      </c>
    </row>
    <row r="25" spans="1:16" ht="12.75" customHeight="1" thickBot="1" x14ac:dyDescent="0.25">
      <c r="A25" s="4" t="str">
        <f t="shared" si="0"/>
        <v>BAVM 31 </v>
      </c>
      <c r="B25" s="3" t="str">
        <f t="shared" si="1"/>
        <v>I</v>
      </c>
      <c r="C25" s="4">
        <f t="shared" si="2"/>
        <v>43794.383999999998</v>
      </c>
      <c r="D25" s="6" t="str">
        <f t="shared" si="3"/>
        <v>vis</v>
      </c>
      <c r="E25" s="26">
        <f>VLOOKUP(C25,Active!C$21:E$973,3,FALSE)</f>
        <v>686.98917240251467</v>
      </c>
      <c r="F25" s="3" t="s">
        <v>80</v>
      </c>
      <c r="G25" s="6" t="str">
        <f t="shared" si="4"/>
        <v>43794.384</v>
      </c>
      <c r="H25" s="4">
        <f t="shared" si="5"/>
        <v>687</v>
      </c>
      <c r="I25" s="27" t="s">
        <v>211</v>
      </c>
      <c r="J25" s="28" t="s">
        <v>212</v>
      </c>
      <c r="K25" s="27">
        <v>687</v>
      </c>
      <c r="L25" s="27" t="s">
        <v>213</v>
      </c>
      <c r="M25" s="28" t="s">
        <v>96</v>
      </c>
      <c r="N25" s="28"/>
      <c r="O25" s="29" t="s">
        <v>214</v>
      </c>
      <c r="P25" s="30" t="s">
        <v>215</v>
      </c>
    </row>
    <row r="26" spans="1:16" ht="12.75" customHeight="1" thickBot="1" x14ac:dyDescent="0.25">
      <c r="A26" s="4" t="str">
        <f t="shared" si="0"/>
        <v>IBVS 1899 </v>
      </c>
      <c r="B26" s="3" t="str">
        <f t="shared" si="1"/>
        <v>II</v>
      </c>
      <c r="C26" s="4">
        <f t="shared" si="2"/>
        <v>44491.340499999998</v>
      </c>
      <c r="D26" s="6" t="str">
        <f t="shared" si="3"/>
        <v>vis</v>
      </c>
      <c r="E26" s="26">
        <f>VLOOKUP(C26,Active!C$21:E$973,3,FALSE)</f>
        <v>942.49585930520539</v>
      </c>
      <c r="F26" s="3" t="s">
        <v>80</v>
      </c>
      <c r="G26" s="6" t="str">
        <f t="shared" si="4"/>
        <v>44491.3405</v>
      </c>
      <c r="H26" s="4">
        <f t="shared" si="5"/>
        <v>942.5</v>
      </c>
      <c r="I26" s="27" t="s">
        <v>216</v>
      </c>
      <c r="J26" s="28" t="s">
        <v>217</v>
      </c>
      <c r="K26" s="27">
        <v>942.5</v>
      </c>
      <c r="L26" s="27" t="s">
        <v>218</v>
      </c>
      <c r="M26" s="28" t="s">
        <v>133</v>
      </c>
      <c r="N26" s="28" t="s">
        <v>134</v>
      </c>
      <c r="O26" s="29" t="s">
        <v>219</v>
      </c>
      <c r="P26" s="30" t="s">
        <v>220</v>
      </c>
    </row>
    <row r="27" spans="1:16" ht="12.75" customHeight="1" thickBot="1" x14ac:dyDescent="0.25">
      <c r="A27" s="4" t="str">
        <f t="shared" si="0"/>
        <v>IBVS 1899 </v>
      </c>
      <c r="B27" s="3" t="str">
        <f t="shared" si="1"/>
        <v>II</v>
      </c>
      <c r="C27" s="4">
        <f t="shared" si="2"/>
        <v>44499.523699999998</v>
      </c>
      <c r="D27" s="6" t="str">
        <f t="shared" si="3"/>
        <v>vis</v>
      </c>
      <c r="E27" s="26">
        <f>VLOOKUP(C27,Active!C$21:E$973,3,FALSE)</f>
        <v>945.49584900364698</v>
      </c>
      <c r="F27" s="3" t="s">
        <v>80</v>
      </c>
      <c r="G27" s="6" t="str">
        <f t="shared" si="4"/>
        <v>44499.5237</v>
      </c>
      <c r="H27" s="4">
        <f t="shared" si="5"/>
        <v>945.5</v>
      </c>
      <c r="I27" s="27" t="s">
        <v>221</v>
      </c>
      <c r="J27" s="28" t="s">
        <v>222</v>
      </c>
      <c r="K27" s="27">
        <v>945.5</v>
      </c>
      <c r="L27" s="27" t="s">
        <v>218</v>
      </c>
      <c r="M27" s="28" t="s">
        <v>133</v>
      </c>
      <c r="N27" s="28" t="s">
        <v>134</v>
      </c>
      <c r="O27" s="29" t="s">
        <v>219</v>
      </c>
      <c r="P27" s="30" t="s">
        <v>220</v>
      </c>
    </row>
    <row r="28" spans="1:16" ht="12.75" customHeight="1" thickBot="1" x14ac:dyDescent="0.25">
      <c r="A28" s="4" t="str">
        <f t="shared" si="0"/>
        <v>IBVS 1899 </v>
      </c>
      <c r="B28" s="3" t="str">
        <f t="shared" si="1"/>
        <v>I</v>
      </c>
      <c r="C28" s="4">
        <f t="shared" si="2"/>
        <v>44506.351900000001</v>
      </c>
      <c r="D28" s="6" t="str">
        <f t="shared" si="3"/>
        <v>vis</v>
      </c>
      <c r="E28" s="26">
        <f>VLOOKUP(C28,Active!C$21:E$973,3,FALSE)</f>
        <v>947.99909096998192</v>
      </c>
      <c r="F28" s="3" t="s">
        <v>80</v>
      </c>
      <c r="G28" s="6" t="str">
        <f t="shared" si="4"/>
        <v>44506.3519</v>
      </c>
      <c r="H28" s="4">
        <f t="shared" si="5"/>
        <v>948</v>
      </c>
      <c r="I28" s="27" t="s">
        <v>223</v>
      </c>
      <c r="J28" s="28" t="s">
        <v>224</v>
      </c>
      <c r="K28" s="27">
        <v>948</v>
      </c>
      <c r="L28" s="27" t="s">
        <v>225</v>
      </c>
      <c r="M28" s="28" t="s">
        <v>133</v>
      </c>
      <c r="N28" s="28" t="s">
        <v>134</v>
      </c>
      <c r="O28" s="29" t="s">
        <v>219</v>
      </c>
      <c r="P28" s="30" t="s">
        <v>220</v>
      </c>
    </row>
    <row r="29" spans="1:16" ht="12.75" customHeight="1" thickBot="1" x14ac:dyDescent="0.25">
      <c r="A29" s="4" t="str">
        <f t="shared" si="0"/>
        <v>IBVS 1899 </v>
      </c>
      <c r="B29" s="3" t="str">
        <f t="shared" si="1"/>
        <v>II</v>
      </c>
      <c r="C29" s="4">
        <f t="shared" si="2"/>
        <v>44510.434800000003</v>
      </c>
      <c r="D29" s="6" t="str">
        <f t="shared" si="3"/>
        <v>vis</v>
      </c>
      <c r="E29" s="26">
        <f>VLOOKUP(C29,Active!C$21:E$973,3,FALSE)</f>
        <v>949.49589636882001</v>
      </c>
      <c r="F29" s="3" t="s">
        <v>80</v>
      </c>
      <c r="G29" s="6" t="str">
        <f t="shared" si="4"/>
        <v>44510.4348</v>
      </c>
      <c r="H29" s="4">
        <f t="shared" si="5"/>
        <v>949.5</v>
      </c>
      <c r="I29" s="27" t="s">
        <v>226</v>
      </c>
      <c r="J29" s="28" t="s">
        <v>227</v>
      </c>
      <c r="K29" s="27">
        <v>949.5</v>
      </c>
      <c r="L29" s="27" t="s">
        <v>228</v>
      </c>
      <c r="M29" s="28" t="s">
        <v>133</v>
      </c>
      <c r="N29" s="28" t="s">
        <v>134</v>
      </c>
      <c r="O29" s="29" t="s">
        <v>219</v>
      </c>
      <c r="P29" s="30" t="s">
        <v>220</v>
      </c>
    </row>
    <row r="30" spans="1:16" ht="12.75" customHeight="1" thickBot="1" x14ac:dyDescent="0.25">
      <c r="A30" s="4" t="str">
        <f t="shared" si="0"/>
        <v>IBVS 1899 </v>
      </c>
      <c r="B30" s="3" t="str">
        <f t="shared" si="1"/>
        <v>I</v>
      </c>
      <c r="C30" s="4">
        <f t="shared" si="2"/>
        <v>44517.267099999997</v>
      </c>
      <c r="D30" s="6" t="str">
        <f t="shared" si="3"/>
        <v>vis</v>
      </c>
      <c r="E30" s="26">
        <f>VLOOKUP(C30,Active!C$21:E$973,3,FALSE)</f>
        <v>952.00064140947018</v>
      </c>
      <c r="F30" s="3" t="s">
        <v>80</v>
      </c>
      <c r="G30" s="6" t="str">
        <f t="shared" si="4"/>
        <v>44517.2671</v>
      </c>
      <c r="H30" s="4">
        <f t="shared" si="5"/>
        <v>952</v>
      </c>
      <c r="I30" s="27" t="s">
        <v>229</v>
      </c>
      <c r="J30" s="28" t="s">
        <v>230</v>
      </c>
      <c r="K30" s="27">
        <v>952</v>
      </c>
      <c r="L30" s="27" t="s">
        <v>231</v>
      </c>
      <c r="M30" s="28" t="s">
        <v>133</v>
      </c>
      <c r="N30" s="28" t="s">
        <v>134</v>
      </c>
      <c r="O30" s="29" t="s">
        <v>219</v>
      </c>
      <c r="P30" s="30" t="s">
        <v>220</v>
      </c>
    </row>
    <row r="31" spans="1:16" ht="12.75" customHeight="1" thickBot="1" x14ac:dyDescent="0.25">
      <c r="A31" s="4" t="str">
        <f t="shared" si="0"/>
        <v>IBVS 1899 </v>
      </c>
      <c r="B31" s="3" t="str">
        <f t="shared" si="1"/>
        <v>I</v>
      </c>
      <c r="C31" s="4">
        <f t="shared" si="2"/>
        <v>44566.367599999998</v>
      </c>
      <c r="D31" s="6" t="str">
        <f t="shared" si="3"/>
        <v>vis</v>
      </c>
      <c r="E31" s="26">
        <f>VLOOKUP(C31,Active!C$21:E$973,3,FALSE)</f>
        <v>970.00105618466148</v>
      </c>
      <c r="F31" s="3" t="s">
        <v>80</v>
      </c>
      <c r="G31" s="6" t="str">
        <f t="shared" si="4"/>
        <v>44566.3676</v>
      </c>
      <c r="H31" s="4">
        <f t="shared" si="5"/>
        <v>970</v>
      </c>
      <c r="I31" s="27" t="s">
        <v>232</v>
      </c>
      <c r="J31" s="28" t="s">
        <v>233</v>
      </c>
      <c r="K31" s="27">
        <v>970</v>
      </c>
      <c r="L31" s="27" t="s">
        <v>234</v>
      </c>
      <c r="M31" s="28" t="s">
        <v>133</v>
      </c>
      <c r="N31" s="28" t="s">
        <v>134</v>
      </c>
      <c r="O31" s="29" t="s">
        <v>219</v>
      </c>
      <c r="P31" s="30" t="s">
        <v>220</v>
      </c>
    </row>
    <row r="32" spans="1:16" ht="12.75" customHeight="1" thickBot="1" x14ac:dyDescent="0.25">
      <c r="A32" s="4" t="str">
        <f t="shared" si="0"/>
        <v> AVSJ 11.60 </v>
      </c>
      <c r="B32" s="3" t="str">
        <f t="shared" si="1"/>
        <v>I</v>
      </c>
      <c r="C32" s="4">
        <f t="shared" si="2"/>
        <v>44574.548199999997</v>
      </c>
      <c r="D32" s="6" t="str">
        <f t="shared" si="3"/>
        <v>vis</v>
      </c>
      <c r="E32" s="26">
        <f>VLOOKUP(C32,Active!C$21:E$973,3,FALSE)</f>
        <v>973.00009271402325</v>
      </c>
      <c r="F32" s="3" t="s">
        <v>80</v>
      </c>
      <c r="G32" s="6" t="str">
        <f t="shared" si="4"/>
        <v>44574.5482</v>
      </c>
      <c r="H32" s="4">
        <f t="shared" si="5"/>
        <v>973</v>
      </c>
      <c r="I32" s="27" t="s">
        <v>235</v>
      </c>
      <c r="J32" s="28" t="s">
        <v>236</v>
      </c>
      <c r="K32" s="27">
        <v>973</v>
      </c>
      <c r="L32" s="27" t="s">
        <v>237</v>
      </c>
      <c r="M32" s="28" t="s">
        <v>133</v>
      </c>
      <c r="N32" s="28" t="s">
        <v>134</v>
      </c>
      <c r="O32" s="29" t="s">
        <v>238</v>
      </c>
      <c r="P32" s="29" t="s">
        <v>239</v>
      </c>
    </row>
    <row r="33" spans="1:16" ht="12.75" customHeight="1" thickBot="1" x14ac:dyDescent="0.25">
      <c r="A33" s="4" t="str">
        <f t="shared" si="0"/>
        <v>IBVS 2189 </v>
      </c>
      <c r="B33" s="3" t="str">
        <f t="shared" si="1"/>
        <v>I</v>
      </c>
      <c r="C33" s="4">
        <f t="shared" si="2"/>
        <v>44855.505700000002</v>
      </c>
      <c r="D33" s="6" t="str">
        <f t="shared" si="3"/>
        <v>vis</v>
      </c>
      <c r="E33" s="26">
        <f>VLOOKUP(C33,Active!C$21:E$973,3,FALSE)</f>
        <v>1076.0000934105713</v>
      </c>
      <c r="F33" s="3" t="s">
        <v>80</v>
      </c>
      <c r="G33" s="6" t="str">
        <f t="shared" si="4"/>
        <v>44855.5057</v>
      </c>
      <c r="H33" s="4">
        <f t="shared" si="5"/>
        <v>1076</v>
      </c>
      <c r="I33" s="27" t="s">
        <v>240</v>
      </c>
      <c r="J33" s="28" t="s">
        <v>241</v>
      </c>
      <c r="K33" s="27">
        <v>1076</v>
      </c>
      <c r="L33" s="27" t="s">
        <v>237</v>
      </c>
      <c r="M33" s="28" t="s">
        <v>133</v>
      </c>
      <c r="N33" s="28" t="s">
        <v>134</v>
      </c>
      <c r="O33" s="29" t="s">
        <v>219</v>
      </c>
      <c r="P33" s="30" t="s">
        <v>242</v>
      </c>
    </row>
    <row r="34" spans="1:16" ht="12.75" customHeight="1" thickBot="1" x14ac:dyDescent="0.25">
      <c r="A34" s="4" t="str">
        <f t="shared" si="0"/>
        <v>IBVS 2189 </v>
      </c>
      <c r="B34" s="3" t="str">
        <f t="shared" si="1"/>
        <v>I</v>
      </c>
      <c r="C34" s="4">
        <f t="shared" si="2"/>
        <v>44885.508000000002</v>
      </c>
      <c r="D34" s="6" t="str">
        <f t="shared" si="3"/>
        <v>vis</v>
      </c>
      <c r="E34" s="26">
        <f>VLOOKUP(C34,Active!C$21:E$973,3,FALSE)</f>
        <v>1086.9990413685293</v>
      </c>
      <c r="F34" s="3" t="s">
        <v>80</v>
      </c>
      <c r="G34" s="6" t="str">
        <f t="shared" si="4"/>
        <v>44885.508</v>
      </c>
      <c r="H34" s="4">
        <f t="shared" si="5"/>
        <v>1087</v>
      </c>
      <c r="I34" s="27" t="s">
        <v>243</v>
      </c>
      <c r="J34" s="28" t="s">
        <v>244</v>
      </c>
      <c r="K34" s="27">
        <v>1087</v>
      </c>
      <c r="L34" s="27" t="s">
        <v>82</v>
      </c>
      <c r="M34" s="28" t="s">
        <v>133</v>
      </c>
      <c r="N34" s="28" t="s">
        <v>134</v>
      </c>
      <c r="O34" s="29" t="s">
        <v>245</v>
      </c>
      <c r="P34" s="30" t="s">
        <v>242</v>
      </c>
    </row>
    <row r="35" spans="1:16" ht="12.75" customHeight="1" thickBot="1" x14ac:dyDescent="0.25">
      <c r="A35" s="4" t="str">
        <f t="shared" si="0"/>
        <v> BBS 59 </v>
      </c>
      <c r="B35" s="3" t="str">
        <f t="shared" si="1"/>
        <v>I</v>
      </c>
      <c r="C35" s="4">
        <f t="shared" si="2"/>
        <v>45027.330999999998</v>
      </c>
      <c r="D35" s="6" t="str">
        <f t="shared" si="3"/>
        <v>vis</v>
      </c>
      <c r="E35" s="26">
        <f>VLOOKUP(C35,Active!C$21:E$973,3,FALSE)</f>
        <v>1138.9918484613672</v>
      </c>
      <c r="F35" s="3" t="s">
        <v>80</v>
      </c>
      <c r="G35" s="6" t="str">
        <f t="shared" si="4"/>
        <v>45027.331</v>
      </c>
      <c r="H35" s="4">
        <f t="shared" si="5"/>
        <v>1139</v>
      </c>
      <c r="I35" s="27" t="s">
        <v>246</v>
      </c>
      <c r="J35" s="28" t="s">
        <v>247</v>
      </c>
      <c r="K35" s="27">
        <v>1139</v>
      </c>
      <c r="L35" s="27" t="s">
        <v>190</v>
      </c>
      <c r="M35" s="28" t="s">
        <v>133</v>
      </c>
      <c r="N35" s="28" t="s">
        <v>134</v>
      </c>
      <c r="O35" s="29" t="s">
        <v>248</v>
      </c>
      <c r="P35" s="29" t="s">
        <v>249</v>
      </c>
    </row>
    <row r="36" spans="1:16" ht="12.75" customHeight="1" thickBot="1" x14ac:dyDescent="0.25">
      <c r="A36" s="4" t="str">
        <f t="shared" si="0"/>
        <v>BAVM 38 </v>
      </c>
      <c r="B36" s="3" t="str">
        <f t="shared" si="1"/>
        <v>II</v>
      </c>
      <c r="C36" s="4">
        <f t="shared" si="2"/>
        <v>45653.351999999999</v>
      </c>
      <c r="D36" s="6" t="str">
        <f t="shared" si="3"/>
        <v>vis</v>
      </c>
      <c r="E36" s="26">
        <f>VLOOKUP(C36,Active!C$21:E$973,3,FALSE)</f>
        <v>1368.4933333338226</v>
      </c>
      <c r="F36" s="3" t="s">
        <v>80</v>
      </c>
      <c r="G36" s="6" t="str">
        <f t="shared" si="4"/>
        <v>45653.352</v>
      </c>
      <c r="H36" s="4">
        <f t="shared" si="5"/>
        <v>1368.5</v>
      </c>
      <c r="I36" s="27" t="s">
        <v>250</v>
      </c>
      <c r="J36" s="28" t="s">
        <v>251</v>
      </c>
      <c r="K36" s="27">
        <v>1368.5</v>
      </c>
      <c r="L36" s="27" t="s">
        <v>185</v>
      </c>
      <c r="M36" s="28" t="s">
        <v>83</v>
      </c>
      <c r="N36" s="28"/>
      <c r="O36" s="29" t="s">
        <v>252</v>
      </c>
      <c r="P36" s="30" t="s">
        <v>253</v>
      </c>
    </row>
    <row r="37" spans="1:16" ht="12.75" customHeight="1" thickBot="1" x14ac:dyDescent="0.25">
      <c r="A37" s="4" t="str">
        <f t="shared" si="0"/>
        <v> VSSC 72.26 </v>
      </c>
      <c r="B37" s="3" t="str">
        <f t="shared" si="1"/>
        <v>I</v>
      </c>
      <c r="C37" s="4">
        <f t="shared" si="2"/>
        <v>47479.5959</v>
      </c>
      <c r="D37" s="6" t="str">
        <f t="shared" si="3"/>
        <v>vis</v>
      </c>
      <c r="E37" s="26">
        <f>VLOOKUP(C37,Active!C$21:E$973,3,FALSE)</f>
        <v>2038.0007249217467</v>
      </c>
      <c r="F37" s="3" t="s">
        <v>80</v>
      </c>
      <c r="G37" s="6" t="str">
        <f t="shared" si="4"/>
        <v>47479.5959</v>
      </c>
      <c r="H37" s="4">
        <f t="shared" si="5"/>
        <v>2038</v>
      </c>
      <c r="I37" s="27" t="s">
        <v>259</v>
      </c>
      <c r="J37" s="28" t="s">
        <v>260</v>
      </c>
      <c r="K37" s="27">
        <v>2038</v>
      </c>
      <c r="L37" s="27" t="s">
        <v>261</v>
      </c>
      <c r="M37" s="28" t="s">
        <v>133</v>
      </c>
      <c r="N37" s="28" t="s">
        <v>134</v>
      </c>
      <c r="O37" s="29" t="s">
        <v>257</v>
      </c>
      <c r="P37" s="29" t="s">
        <v>262</v>
      </c>
    </row>
    <row r="38" spans="1:16" ht="12.75" customHeight="1" thickBot="1" x14ac:dyDescent="0.25">
      <c r="A38" s="4" t="str">
        <f t="shared" si="0"/>
        <v> VSSC 72.26 </v>
      </c>
      <c r="B38" s="3" t="str">
        <f t="shared" si="1"/>
        <v>I</v>
      </c>
      <c r="C38" s="4">
        <f t="shared" si="2"/>
        <v>47501.381000000001</v>
      </c>
      <c r="D38" s="6" t="str">
        <f t="shared" si="3"/>
        <v>vis</v>
      </c>
      <c r="E38" s="26">
        <f>VLOOKUP(C38,Active!C$21:E$973,3,FALSE)</f>
        <v>2045.9872186625241</v>
      </c>
      <c r="F38" s="3" t="s">
        <v>80</v>
      </c>
      <c r="G38" s="6" t="str">
        <f t="shared" si="4"/>
        <v>47501.381</v>
      </c>
      <c r="H38" s="4">
        <f t="shared" si="5"/>
        <v>2046</v>
      </c>
      <c r="I38" s="27" t="s">
        <v>263</v>
      </c>
      <c r="J38" s="28" t="s">
        <v>264</v>
      </c>
      <c r="K38" s="27">
        <v>2046</v>
      </c>
      <c r="L38" s="27" t="s">
        <v>147</v>
      </c>
      <c r="M38" s="28" t="s">
        <v>96</v>
      </c>
      <c r="N38" s="28"/>
      <c r="O38" s="29" t="s">
        <v>265</v>
      </c>
      <c r="P38" s="29" t="s">
        <v>262</v>
      </c>
    </row>
    <row r="39" spans="1:16" ht="12.75" customHeight="1" thickBot="1" x14ac:dyDescent="0.25">
      <c r="A39" s="4" t="str">
        <f t="shared" si="0"/>
        <v> BBS 110 </v>
      </c>
      <c r="B39" s="3" t="str">
        <f t="shared" si="1"/>
        <v>I</v>
      </c>
      <c r="C39" s="4">
        <f t="shared" si="2"/>
        <v>49776.332000000002</v>
      </c>
      <c r="D39" s="6" t="str">
        <f t="shared" si="3"/>
        <v>vis</v>
      </c>
      <c r="E39" s="26">
        <f>VLOOKUP(C39,Active!C$21:E$973,3,FALSE)</f>
        <v>2879.9922001440991</v>
      </c>
      <c r="F39" s="3" t="s">
        <v>80</v>
      </c>
      <c r="G39" s="6" t="str">
        <f t="shared" si="4"/>
        <v>49776.332</v>
      </c>
      <c r="H39" s="4">
        <f t="shared" si="5"/>
        <v>2880</v>
      </c>
      <c r="I39" s="27" t="s">
        <v>276</v>
      </c>
      <c r="J39" s="28" t="s">
        <v>277</v>
      </c>
      <c r="K39" s="27">
        <v>2880</v>
      </c>
      <c r="L39" s="27" t="s">
        <v>202</v>
      </c>
      <c r="M39" s="28" t="s">
        <v>96</v>
      </c>
      <c r="N39" s="28"/>
      <c r="O39" s="29" t="s">
        <v>278</v>
      </c>
      <c r="P39" s="29" t="s">
        <v>279</v>
      </c>
    </row>
    <row r="40" spans="1:16" ht="12.75" customHeight="1" thickBot="1" x14ac:dyDescent="0.25">
      <c r="A40" s="4" t="str">
        <f t="shared" si="0"/>
        <v> JAAVSO 41;122 </v>
      </c>
      <c r="B40" s="3" t="str">
        <f t="shared" si="1"/>
        <v>I</v>
      </c>
      <c r="C40" s="4">
        <f t="shared" si="2"/>
        <v>50414.637000000002</v>
      </c>
      <c r="D40" s="6" t="str">
        <f t="shared" si="3"/>
        <v>vis</v>
      </c>
      <c r="E40" s="26">
        <f>VLOOKUP(C40,Active!C$21:E$973,3,FALSE)</f>
        <v>3113.9970423163463</v>
      </c>
      <c r="F40" s="3" t="s">
        <v>80</v>
      </c>
      <c r="G40" s="6" t="str">
        <f t="shared" si="4"/>
        <v>50414.637</v>
      </c>
      <c r="H40" s="4">
        <f t="shared" si="5"/>
        <v>3114</v>
      </c>
      <c r="I40" s="27" t="s">
        <v>280</v>
      </c>
      <c r="J40" s="28" t="s">
        <v>281</v>
      </c>
      <c r="K40" s="27">
        <v>3114</v>
      </c>
      <c r="L40" s="27" t="s">
        <v>282</v>
      </c>
      <c r="M40" s="28" t="s">
        <v>96</v>
      </c>
      <c r="N40" s="28"/>
      <c r="O40" s="29" t="s">
        <v>140</v>
      </c>
      <c r="P40" s="29" t="s">
        <v>283</v>
      </c>
    </row>
    <row r="41" spans="1:16" ht="12.75" customHeight="1" thickBot="1" x14ac:dyDescent="0.25">
      <c r="A41" s="4" t="str">
        <f t="shared" si="0"/>
        <v> BBS 129 </v>
      </c>
      <c r="B41" s="3" t="str">
        <f t="shared" si="1"/>
        <v>I</v>
      </c>
      <c r="C41" s="4">
        <f t="shared" si="2"/>
        <v>52531.351000000002</v>
      </c>
      <c r="D41" s="6" t="str">
        <f t="shared" si="3"/>
        <v>vis</v>
      </c>
      <c r="E41" s="26">
        <f>VLOOKUP(C41,Active!C$21:E$973,3,FALSE)</f>
        <v>3889.9917869819633</v>
      </c>
      <c r="F41" s="3" t="s">
        <v>80</v>
      </c>
      <c r="G41" s="6" t="str">
        <f t="shared" si="4"/>
        <v>52531.351</v>
      </c>
      <c r="H41" s="4">
        <f t="shared" si="5"/>
        <v>3890</v>
      </c>
      <c r="I41" s="27" t="s">
        <v>304</v>
      </c>
      <c r="J41" s="28" t="s">
        <v>305</v>
      </c>
      <c r="K41" s="27">
        <v>3890</v>
      </c>
      <c r="L41" s="27" t="s">
        <v>190</v>
      </c>
      <c r="M41" s="28" t="s">
        <v>96</v>
      </c>
      <c r="N41" s="28"/>
      <c r="O41" s="29" t="s">
        <v>299</v>
      </c>
      <c r="P41" s="29" t="s">
        <v>306</v>
      </c>
    </row>
    <row r="42" spans="1:16" ht="12.75" customHeight="1" thickBot="1" x14ac:dyDescent="0.25">
      <c r="A42" s="4" t="str">
        <f t="shared" si="0"/>
        <v>IBVS 5694 </v>
      </c>
      <c r="B42" s="3" t="str">
        <f t="shared" si="1"/>
        <v>I</v>
      </c>
      <c r="C42" s="4">
        <f t="shared" si="2"/>
        <v>53306.050300000003</v>
      </c>
      <c r="D42" s="6" t="str">
        <f t="shared" si="3"/>
        <v>vis</v>
      </c>
      <c r="E42" s="26">
        <f>VLOOKUP(C42,Active!C$21:E$973,3,FALSE)</f>
        <v>4173.9992558682334</v>
      </c>
      <c r="F42" s="3" t="s">
        <v>80</v>
      </c>
      <c r="G42" s="6" t="str">
        <f t="shared" si="4"/>
        <v>53306.0503</v>
      </c>
      <c r="H42" s="4">
        <f t="shared" si="5"/>
        <v>4174</v>
      </c>
      <c r="I42" s="27" t="s">
        <v>316</v>
      </c>
      <c r="J42" s="28" t="s">
        <v>317</v>
      </c>
      <c r="K42" s="27">
        <v>4174</v>
      </c>
      <c r="L42" s="27" t="s">
        <v>318</v>
      </c>
      <c r="M42" s="28" t="s">
        <v>133</v>
      </c>
      <c r="N42" s="28" t="s">
        <v>134</v>
      </c>
      <c r="O42" s="29" t="s">
        <v>319</v>
      </c>
      <c r="P42" s="30" t="s">
        <v>320</v>
      </c>
    </row>
    <row r="43" spans="1:16" ht="12.75" customHeight="1" thickBot="1" x14ac:dyDescent="0.25">
      <c r="A43" s="4" t="str">
        <f t="shared" ref="A43:A74" si="6">P43</f>
        <v>BAVM 183 </v>
      </c>
      <c r="B43" s="3" t="str">
        <f t="shared" ref="B43:B74" si="7">IF(H43=INT(H43),"I","II")</f>
        <v>I</v>
      </c>
      <c r="C43" s="4">
        <f t="shared" ref="C43:C74" si="8">1*G43</f>
        <v>54094.3678</v>
      </c>
      <c r="D43" s="6" t="str">
        <f t="shared" ref="D43:D74" si="9">VLOOKUP(F43,I$1:J$5,2,FALSE)</f>
        <v>vis</v>
      </c>
      <c r="E43" s="26">
        <f>VLOOKUP(C43,Active!C$21:E$973,3,FALSE)</f>
        <v>4462.9992044337623</v>
      </c>
      <c r="F43" s="3" t="s">
        <v>80</v>
      </c>
      <c r="G43" s="6" t="str">
        <f t="shared" ref="G43:G74" si="10">MID(I43,3,LEN(I43)-3)</f>
        <v>54094.3678</v>
      </c>
      <c r="H43" s="4">
        <f t="shared" ref="H43:H74" si="11">1*K43</f>
        <v>4463</v>
      </c>
      <c r="I43" s="27" t="s">
        <v>321</v>
      </c>
      <c r="J43" s="28" t="s">
        <v>322</v>
      </c>
      <c r="K43" s="27">
        <v>4463</v>
      </c>
      <c r="L43" s="27" t="s">
        <v>323</v>
      </c>
      <c r="M43" s="28" t="s">
        <v>324</v>
      </c>
      <c r="N43" s="28" t="s">
        <v>325</v>
      </c>
      <c r="O43" s="29" t="s">
        <v>326</v>
      </c>
      <c r="P43" s="30" t="s">
        <v>327</v>
      </c>
    </row>
    <row r="44" spans="1:16" ht="12.75" customHeight="1" thickBot="1" x14ac:dyDescent="0.25">
      <c r="A44" s="4" t="str">
        <f t="shared" si="6"/>
        <v>OEJV 0074 </v>
      </c>
      <c r="B44" s="3" t="str">
        <f t="shared" si="7"/>
        <v>II</v>
      </c>
      <c r="C44" s="4">
        <f t="shared" si="8"/>
        <v>54338.506999999998</v>
      </c>
      <c r="D44" s="6" t="str">
        <f t="shared" si="9"/>
        <v>vis</v>
      </c>
      <c r="E44" s="26">
        <f>VLOOKUP(C44,Active!C$21:E$973,3,FALSE)</f>
        <v>4552.5014877686226</v>
      </c>
      <c r="F44" s="3" t="s">
        <v>80</v>
      </c>
      <c r="G44" s="6" t="str">
        <f t="shared" si="10"/>
        <v>54338.50700</v>
      </c>
      <c r="H44" s="4">
        <f t="shared" si="11"/>
        <v>4552.5</v>
      </c>
      <c r="I44" s="27" t="s">
        <v>328</v>
      </c>
      <c r="J44" s="28" t="s">
        <v>329</v>
      </c>
      <c r="K44" s="27">
        <v>4552.5</v>
      </c>
      <c r="L44" s="27" t="s">
        <v>330</v>
      </c>
      <c r="M44" s="28" t="s">
        <v>324</v>
      </c>
      <c r="N44" s="28" t="s">
        <v>331</v>
      </c>
      <c r="O44" s="29" t="s">
        <v>332</v>
      </c>
      <c r="P44" s="30" t="s">
        <v>333</v>
      </c>
    </row>
    <row r="45" spans="1:16" ht="12.75" customHeight="1" thickBot="1" x14ac:dyDescent="0.25">
      <c r="A45" s="4" t="str">
        <f t="shared" si="6"/>
        <v>OEJV 0160 </v>
      </c>
      <c r="B45" s="3" t="str">
        <f t="shared" si="7"/>
        <v>I</v>
      </c>
      <c r="C45" s="4">
        <f t="shared" si="8"/>
        <v>56508.437279999998</v>
      </c>
      <c r="D45" s="6" t="str">
        <f t="shared" si="9"/>
        <v>vis</v>
      </c>
      <c r="E45" s="26">
        <f>VLOOKUP(C45,Active!C$21:E$973,3,FALSE)</f>
        <v>5348.0055065310971</v>
      </c>
      <c r="F45" s="3" t="s">
        <v>80</v>
      </c>
      <c r="G45" s="6" t="str">
        <f t="shared" si="10"/>
        <v>56508.43728</v>
      </c>
      <c r="H45" s="4">
        <f t="shared" si="11"/>
        <v>5348</v>
      </c>
      <c r="I45" s="27" t="s">
        <v>334</v>
      </c>
      <c r="J45" s="28" t="s">
        <v>335</v>
      </c>
      <c r="K45" s="27">
        <v>5348</v>
      </c>
      <c r="L45" s="27" t="s">
        <v>336</v>
      </c>
      <c r="M45" s="28" t="s">
        <v>324</v>
      </c>
      <c r="N45" s="28" t="s">
        <v>74</v>
      </c>
      <c r="O45" s="29" t="s">
        <v>337</v>
      </c>
      <c r="P45" s="30" t="s">
        <v>338</v>
      </c>
    </row>
    <row r="46" spans="1:16" ht="12.75" customHeight="1" thickBot="1" x14ac:dyDescent="0.25">
      <c r="A46" s="4" t="str">
        <f t="shared" si="6"/>
        <v>BAVM 234 </v>
      </c>
      <c r="B46" s="3" t="str">
        <f t="shared" si="7"/>
        <v>II</v>
      </c>
      <c r="C46" s="4">
        <f t="shared" si="8"/>
        <v>56643.441200000001</v>
      </c>
      <c r="D46" s="6" t="str">
        <f t="shared" si="9"/>
        <v>CCD</v>
      </c>
      <c r="E46" s="26">
        <f>VLOOKUP(C46,Active!C$21:E$973,3,FALSE)</f>
        <v>5397.4984150814535</v>
      </c>
      <c r="F46" s="3" t="str">
        <f>LEFT(M46,1)</f>
        <v>C</v>
      </c>
      <c r="G46" s="6" t="str">
        <f t="shared" si="10"/>
        <v>56643.4412</v>
      </c>
      <c r="H46" s="4">
        <f t="shared" si="11"/>
        <v>5397.5</v>
      </c>
      <c r="I46" s="27" t="s">
        <v>339</v>
      </c>
      <c r="J46" s="28" t="s">
        <v>340</v>
      </c>
      <c r="K46" s="27">
        <v>5397.5</v>
      </c>
      <c r="L46" s="27" t="s">
        <v>341</v>
      </c>
      <c r="M46" s="28" t="s">
        <v>324</v>
      </c>
      <c r="N46" s="28" t="s">
        <v>342</v>
      </c>
      <c r="O46" s="29" t="s">
        <v>343</v>
      </c>
      <c r="P46" s="30" t="s">
        <v>344</v>
      </c>
    </row>
    <row r="47" spans="1:16" ht="12.75" customHeight="1" thickBot="1" x14ac:dyDescent="0.25">
      <c r="A47" s="4" t="str">
        <f t="shared" si="6"/>
        <v>BAVM 234 </v>
      </c>
      <c r="B47" s="3" t="str">
        <f t="shared" si="7"/>
        <v>I</v>
      </c>
      <c r="C47" s="4">
        <f t="shared" si="8"/>
        <v>56650.253499999999</v>
      </c>
      <c r="D47" s="6" t="str">
        <f t="shared" si="9"/>
        <v>CCD</v>
      </c>
      <c r="E47" s="26">
        <f>VLOOKUP(C47,Active!C$21:E$973,3,FALSE)</f>
        <v>5399.9958280522578</v>
      </c>
      <c r="F47" s="3" t="str">
        <f>LEFT(M47,1)</f>
        <v>C</v>
      </c>
      <c r="G47" s="6" t="str">
        <f t="shared" si="10"/>
        <v>56650.2535</v>
      </c>
      <c r="H47" s="4">
        <f t="shared" si="11"/>
        <v>5400</v>
      </c>
      <c r="I47" s="27" t="s">
        <v>345</v>
      </c>
      <c r="J47" s="28" t="s">
        <v>346</v>
      </c>
      <c r="K47" s="27" t="s">
        <v>347</v>
      </c>
      <c r="L47" s="27" t="s">
        <v>348</v>
      </c>
      <c r="M47" s="28" t="s">
        <v>324</v>
      </c>
      <c r="N47" s="28" t="s">
        <v>325</v>
      </c>
      <c r="O47" s="29" t="s">
        <v>349</v>
      </c>
      <c r="P47" s="30" t="s">
        <v>344</v>
      </c>
    </row>
    <row r="48" spans="1:16" ht="12.75" customHeight="1" thickBot="1" x14ac:dyDescent="0.25">
      <c r="A48" s="4" t="str">
        <f t="shared" si="6"/>
        <v>BAVM 239 </v>
      </c>
      <c r="B48" s="3" t="str">
        <f t="shared" si="7"/>
        <v>I</v>
      </c>
      <c r="C48" s="4">
        <f t="shared" si="8"/>
        <v>56950.310599999997</v>
      </c>
      <c r="D48" s="6" t="str">
        <f t="shared" si="9"/>
        <v>CCD</v>
      </c>
      <c r="E48" s="26">
        <f>VLOOKUP(C48,Active!C$21:E$973,3,FALSE)</f>
        <v>5509.9978088109265</v>
      </c>
      <c r="F48" s="3" t="str">
        <f>LEFT(M48,1)</f>
        <v>C</v>
      </c>
      <c r="G48" s="6" t="str">
        <f t="shared" si="10"/>
        <v>56950.3106</v>
      </c>
      <c r="H48" s="4">
        <f t="shared" si="11"/>
        <v>5510</v>
      </c>
      <c r="I48" s="27" t="s">
        <v>350</v>
      </c>
      <c r="J48" s="28" t="s">
        <v>351</v>
      </c>
      <c r="K48" s="27" t="s">
        <v>352</v>
      </c>
      <c r="L48" s="27" t="s">
        <v>353</v>
      </c>
      <c r="M48" s="28" t="s">
        <v>324</v>
      </c>
      <c r="N48" s="28" t="s">
        <v>342</v>
      </c>
      <c r="O48" s="29" t="s">
        <v>343</v>
      </c>
      <c r="P48" s="30" t="s">
        <v>354</v>
      </c>
    </row>
    <row r="49" spans="1:16" ht="12.75" customHeight="1" thickBot="1" x14ac:dyDescent="0.25">
      <c r="A49" s="4" t="str">
        <f t="shared" si="6"/>
        <v> VSS 1.83 </v>
      </c>
      <c r="B49" s="3" t="str">
        <f t="shared" si="7"/>
        <v>I</v>
      </c>
      <c r="C49" s="4">
        <f t="shared" si="8"/>
        <v>29727.439999999999</v>
      </c>
      <c r="D49" s="6" t="str">
        <f t="shared" si="9"/>
        <v>vis</v>
      </c>
      <c r="E49" s="26">
        <f>VLOOKUP(C49,Active!C$21:E$973,3,FALSE)</f>
        <v>-4470.0016244200742</v>
      </c>
      <c r="F49" s="3" t="s">
        <v>80</v>
      </c>
      <c r="G49" s="6" t="str">
        <f t="shared" si="10"/>
        <v>29727.44</v>
      </c>
      <c r="H49" s="4">
        <f t="shared" si="11"/>
        <v>-4470</v>
      </c>
      <c r="I49" s="27" t="s">
        <v>84</v>
      </c>
      <c r="J49" s="28" t="s">
        <v>85</v>
      </c>
      <c r="K49" s="27">
        <v>-4470</v>
      </c>
      <c r="L49" s="27" t="s">
        <v>86</v>
      </c>
      <c r="M49" s="28" t="s">
        <v>87</v>
      </c>
      <c r="N49" s="28"/>
      <c r="O49" s="29" t="s">
        <v>88</v>
      </c>
      <c r="P49" s="29" t="s">
        <v>89</v>
      </c>
    </row>
    <row r="50" spans="1:16" ht="12.75" customHeight="1" thickBot="1" x14ac:dyDescent="0.25">
      <c r="A50" s="4" t="str">
        <f t="shared" si="6"/>
        <v> VSS 1.83 </v>
      </c>
      <c r="B50" s="3" t="str">
        <f t="shared" si="7"/>
        <v>I</v>
      </c>
      <c r="C50" s="4">
        <f t="shared" si="8"/>
        <v>30589.4</v>
      </c>
      <c r="D50" s="6" t="str">
        <f t="shared" si="9"/>
        <v>vis</v>
      </c>
      <c r="E50" s="26">
        <f>VLOOKUP(C50,Active!C$21:E$973,3,FALSE)</f>
        <v>-4154.0040781705684</v>
      </c>
      <c r="F50" s="3" t="s">
        <v>80</v>
      </c>
      <c r="G50" s="6" t="str">
        <f t="shared" si="10"/>
        <v>30589.40</v>
      </c>
      <c r="H50" s="4">
        <f t="shared" si="11"/>
        <v>-4154</v>
      </c>
      <c r="I50" s="27" t="s">
        <v>90</v>
      </c>
      <c r="J50" s="28" t="s">
        <v>91</v>
      </c>
      <c r="K50" s="27">
        <v>-4154</v>
      </c>
      <c r="L50" s="27" t="s">
        <v>92</v>
      </c>
      <c r="M50" s="28" t="s">
        <v>87</v>
      </c>
      <c r="N50" s="28"/>
      <c r="O50" s="29" t="s">
        <v>88</v>
      </c>
      <c r="P50" s="29" t="s">
        <v>89</v>
      </c>
    </row>
    <row r="51" spans="1:16" ht="12.75" customHeight="1" thickBot="1" x14ac:dyDescent="0.25">
      <c r="A51" s="4" t="str">
        <f t="shared" si="6"/>
        <v> VSS 1.83 </v>
      </c>
      <c r="B51" s="3" t="str">
        <f t="shared" si="7"/>
        <v>I</v>
      </c>
      <c r="C51" s="4">
        <f t="shared" si="8"/>
        <v>30780.400000000001</v>
      </c>
      <c r="D51" s="6" t="str">
        <f t="shared" si="9"/>
        <v>vis</v>
      </c>
      <c r="E51" s="26">
        <f>VLOOKUP(C51,Active!C$21:E$973,3,FALSE)</f>
        <v>-4083.9828111353745</v>
      </c>
      <c r="F51" s="3" t="s">
        <v>80</v>
      </c>
      <c r="G51" s="6" t="str">
        <f t="shared" si="10"/>
        <v>30780.40</v>
      </c>
      <c r="H51" s="4">
        <f t="shared" si="11"/>
        <v>-4084</v>
      </c>
      <c r="I51" s="27" t="s">
        <v>93</v>
      </c>
      <c r="J51" s="28" t="s">
        <v>94</v>
      </c>
      <c r="K51" s="27">
        <v>-4084</v>
      </c>
      <c r="L51" s="27" t="s">
        <v>95</v>
      </c>
      <c r="M51" s="28" t="s">
        <v>96</v>
      </c>
      <c r="N51" s="28"/>
      <c r="O51" s="29" t="s">
        <v>88</v>
      </c>
      <c r="P51" s="29" t="s">
        <v>89</v>
      </c>
    </row>
    <row r="52" spans="1:16" ht="12.75" customHeight="1" thickBot="1" x14ac:dyDescent="0.25">
      <c r="A52" s="4" t="str">
        <f t="shared" si="6"/>
        <v> VSS 1.83 </v>
      </c>
      <c r="B52" s="3" t="str">
        <f t="shared" si="7"/>
        <v>I</v>
      </c>
      <c r="C52" s="4">
        <f t="shared" si="8"/>
        <v>31028.57</v>
      </c>
      <c r="D52" s="6" t="str">
        <f t="shared" si="9"/>
        <v>vis</v>
      </c>
      <c r="E52" s="26">
        <f>VLOOKUP(C52,Active!C$21:E$973,3,FALSE)</f>
        <v>-3993.0028224436264</v>
      </c>
      <c r="F52" s="3" t="s">
        <v>80</v>
      </c>
      <c r="G52" s="6" t="str">
        <f t="shared" si="10"/>
        <v>31028.57</v>
      </c>
      <c r="H52" s="4">
        <f t="shared" si="11"/>
        <v>-3993</v>
      </c>
      <c r="I52" s="27" t="s">
        <v>97</v>
      </c>
      <c r="J52" s="28" t="s">
        <v>98</v>
      </c>
      <c r="K52" s="27">
        <v>-3993</v>
      </c>
      <c r="L52" s="27" t="s">
        <v>92</v>
      </c>
      <c r="M52" s="28" t="s">
        <v>96</v>
      </c>
      <c r="N52" s="28"/>
      <c r="O52" s="29" t="s">
        <v>88</v>
      </c>
      <c r="P52" s="29" t="s">
        <v>89</v>
      </c>
    </row>
    <row r="53" spans="1:16" ht="12.75" customHeight="1" thickBot="1" x14ac:dyDescent="0.25">
      <c r="A53" s="4" t="str">
        <f t="shared" si="6"/>
        <v> VSS 1.83 </v>
      </c>
      <c r="B53" s="3" t="str">
        <f t="shared" si="7"/>
        <v>I</v>
      </c>
      <c r="C53" s="4">
        <f t="shared" si="8"/>
        <v>31031.29</v>
      </c>
      <c r="D53" s="6" t="str">
        <f t="shared" si="9"/>
        <v>vis</v>
      </c>
      <c r="E53" s="26">
        <f>VLOOKUP(C53,Active!C$21:E$973,3,FALSE)</f>
        <v>-3992.0056609444864</v>
      </c>
      <c r="F53" s="3" t="s">
        <v>80</v>
      </c>
      <c r="G53" s="6" t="str">
        <f t="shared" si="10"/>
        <v>31031.29</v>
      </c>
      <c r="H53" s="4">
        <f t="shared" si="11"/>
        <v>-3992</v>
      </c>
      <c r="I53" s="27" t="s">
        <v>99</v>
      </c>
      <c r="J53" s="28" t="s">
        <v>100</v>
      </c>
      <c r="K53" s="27">
        <v>-3992</v>
      </c>
      <c r="L53" s="27" t="s">
        <v>101</v>
      </c>
      <c r="M53" s="28" t="s">
        <v>96</v>
      </c>
      <c r="N53" s="28"/>
      <c r="O53" s="29" t="s">
        <v>88</v>
      </c>
      <c r="P53" s="29" t="s">
        <v>89</v>
      </c>
    </row>
    <row r="54" spans="1:16" ht="12.75" customHeight="1" thickBot="1" x14ac:dyDescent="0.25">
      <c r="A54" s="4" t="str">
        <f t="shared" si="6"/>
        <v> VSS 1.83 </v>
      </c>
      <c r="B54" s="3" t="str">
        <f t="shared" si="7"/>
        <v>I</v>
      </c>
      <c r="C54" s="4">
        <f t="shared" si="8"/>
        <v>31080.400000000001</v>
      </c>
      <c r="D54" s="6" t="str">
        <f t="shared" si="9"/>
        <v>vis</v>
      </c>
      <c r="E54" s="26">
        <f>VLOOKUP(C54,Active!C$21:E$973,3,FALSE)</f>
        <v>-3974.0017634361175</v>
      </c>
      <c r="F54" s="3" t="s">
        <v>80</v>
      </c>
      <c r="G54" s="6" t="str">
        <f t="shared" si="10"/>
        <v>31080.40</v>
      </c>
      <c r="H54" s="4">
        <f t="shared" si="11"/>
        <v>-3974</v>
      </c>
      <c r="I54" s="27" t="s">
        <v>102</v>
      </c>
      <c r="J54" s="28" t="s">
        <v>103</v>
      </c>
      <c r="K54" s="27">
        <v>-3974</v>
      </c>
      <c r="L54" s="27" t="s">
        <v>86</v>
      </c>
      <c r="M54" s="28" t="s">
        <v>96</v>
      </c>
      <c r="N54" s="28"/>
      <c r="O54" s="29" t="s">
        <v>88</v>
      </c>
      <c r="P54" s="29" t="s">
        <v>89</v>
      </c>
    </row>
    <row r="55" spans="1:16" ht="12.75" customHeight="1" thickBot="1" x14ac:dyDescent="0.25">
      <c r="A55" s="4" t="str">
        <f t="shared" si="6"/>
        <v> VSS 1.83 </v>
      </c>
      <c r="B55" s="3" t="str">
        <f t="shared" si="7"/>
        <v>I</v>
      </c>
      <c r="C55" s="4">
        <f t="shared" si="8"/>
        <v>31200.46</v>
      </c>
      <c r="D55" s="6" t="str">
        <f t="shared" si="9"/>
        <v>vis</v>
      </c>
      <c r="E55" s="26">
        <f>VLOOKUP(C55,Active!C$21:E$973,3,FALSE)</f>
        <v>-3929.9873481468758</v>
      </c>
      <c r="F55" s="3" t="s">
        <v>80</v>
      </c>
      <c r="G55" s="6" t="str">
        <f t="shared" si="10"/>
        <v>31200.46</v>
      </c>
      <c r="H55" s="4">
        <f t="shared" si="11"/>
        <v>-3930</v>
      </c>
      <c r="I55" s="27" t="s">
        <v>104</v>
      </c>
      <c r="J55" s="28" t="s">
        <v>105</v>
      </c>
      <c r="K55" s="27">
        <v>-3930</v>
      </c>
      <c r="L55" s="27" t="s">
        <v>106</v>
      </c>
      <c r="M55" s="28" t="s">
        <v>96</v>
      </c>
      <c r="N55" s="28"/>
      <c r="O55" s="29" t="s">
        <v>88</v>
      </c>
      <c r="P55" s="29" t="s">
        <v>89</v>
      </c>
    </row>
    <row r="56" spans="1:16" ht="12.75" customHeight="1" thickBot="1" x14ac:dyDescent="0.25">
      <c r="A56" s="4" t="str">
        <f t="shared" si="6"/>
        <v> VSS 1.83 </v>
      </c>
      <c r="B56" s="3" t="str">
        <f t="shared" si="7"/>
        <v>I</v>
      </c>
      <c r="C56" s="4">
        <f t="shared" si="8"/>
        <v>31222.26</v>
      </c>
      <c r="D56" s="6" t="str">
        <f t="shared" si="9"/>
        <v>vis</v>
      </c>
      <c r="E56" s="26">
        <f>VLOOKUP(C56,Active!C$21:E$973,3,FALSE)</f>
        <v>-3921.9953920140633</v>
      </c>
      <c r="F56" s="3" t="s">
        <v>80</v>
      </c>
      <c r="G56" s="6" t="str">
        <f t="shared" si="10"/>
        <v>31222.26</v>
      </c>
      <c r="H56" s="4">
        <f t="shared" si="11"/>
        <v>-3922</v>
      </c>
      <c r="I56" s="27" t="s">
        <v>107</v>
      </c>
      <c r="J56" s="28" t="s">
        <v>108</v>
      </c>
      <c r="K56" s="27">
        <v>-3922</v>
      </c>
      <c r="L56" s="27" t="s">
        <v>109</v>
      </c>
      <c r="M56" s="28" t="s">
        <v>96</v>
      </c>
      <c r="N56" s="28"/>
      <c r="O56" s="29" t="s">
        <v>88</v>
      </c>
      <c r="P56" s="29" t="s">
        <v>89</v>
      </c>
    </row>
    <row r="57" spans="1:16" ht="12.75" customHeight="1" thickBot="1" x14ac:dyDescent="0.25">
      <c r="A57" s="4" t="str">
        <f t="shared" si="6"/>
        <v> VSS 1.83 </v>
      </c>
      <c r="B57" s="3" t="str">
        <f t="shared" si="7"/>
        <v>I</v>
      </c>
      <c r="C57" s="4">
        <f t="shared" si="8"/>
        <v>31238.6</v>
      </c>
      <c r="D57" s="6" t="str">
        <f t="shared" si="9"/>
        <v>vis</v>
      </c>
      <c r="E57" s="26">
        <f>VLOOKUP(C57,Active!C$21:E$973,3,FALSE)</f>
        <v>-3916.0050909493771</v>
      </c>
      <c r="F57" s="3" t="s">
        <v>80</v>
      </c>
      <c r="G57" s="6" t="str">
        <f t="shared" si="10"/>
        <v>31238.60</v>
      </c>
      <c r="H57" s="4">
        <f t="shared" si="11"/>
        <v>-3916</v>
      </c>
      <c r="I57" s="27" t="s">
        <v>110</v>
      </c>
      <c r="J57" s="28" t="s">
        <v>111</v>
      </c>
      <c r="K57" s="27">
        <v>-3916</v>
      </c>
      <c r="L57" s="27" t="s">
        <v>92</v>
      </c>
      <c r="M57" s="28" t="s">
        <v>96</v>
      </c>
      <c r="N57" s="28"/>
      <c r="O57" s="29" t="s">
        <v>88</v>
      </c>
      <c r="P57" s="29" t="s">
        <v>89</v>
      </c>
    </row>
    <row r="58" spans="1:16" ht="12.75" customHeight="1" thickBot="1" x14ac:dyDescent="0.25">
      <c r="A58" s="4" t="str">
        <f t="shared" si="6"/>
        <v> VSS 1.83 </v>
      </c>
      <c r="B58" s="3" t="str">
        <f t="shared" si="7"/>
        <v>I</v>
      </c>
      <c r="C58" s="4">
        <f t="shared" si="8"/>
        <v>31290.44</v>
      </c>
      <c r="D58" s="6" t="str">
        <f t="shared" si="9"/>
        <v>vis</v>
      </c>
      <c r="E58" s="26">
        <f>VLOOKUP(C58,Active!C$21:E$973,3,FALSE)</f>
        <v>-3897.0003659069457</v>
      </c>
      <c r="F58" s="3" t="s">
        <v>80</v>
      </c>
      <c r="G58" s="6" t="str">
        <f t="shared" si="10"/>
        <v>31290.44</v>
      </c>
      <c r="H58" s="4">
        <f t="shared" si="11"/>
        <v>-3897</v>
      </c>
      <c r="I58" s="27" t="s">
        <v>112</v>
      </c>
      <c r="J58" s="28" t="s">
        <v>113</v>
      </c>
      <c r="K58" s="27">
        <v>-3897</v>
      </c>
      <c r="L58" s="27" t="s">
        <v>86</v>
      </c>
      <c r="M58" s="28" t="s">
        <v>96</v>
      </c>
      <c r="N58" s="28"/>
      <c r="O58" s="29" t="s">
        <v>88</v>
      </c>
      <c r="P58" s="29" t="s">
        <v>89</v>
      </c>
    </row>
    <row r="59" spans="1:16" ht="12.75" customHeight="1" thickBot="1" x14ac:dyDescent="0.25">
      <c r="A59" s="4" t="str">
        <f t="shared" si="6"/>
        <v> VSS 1.83 </v>
      </c>
      <c r="B59" s="3" t="str">
        <f t="shared" si="7"/>
        <v>I</v>
      </c>
      <c r="C59" s="4">
        <f t="shared" si="8"/>
        <v>31309.56</v>
      </c>
      <c r="D59" s="6" t="str">
        <f t="shared" si="9"/>
        <v>vis</v>
      </c>
      <c r="E59" s="26">
        <f>VLOOKUP(C59,Active!C$21:E$973,3,FALSE)</f>
        <v>-3889.9909071335787</v>
      </c>
      <c r="F59" s="3" t="s">
        <v>80</v>
      </c>
      <c r="G59" s="6" t="str">
        <f t="shared" si="10"/>
        <v>31309.56</v>
      </c>
      <c r="H59" s="4">
        <f t="shared" si="11"/>
        <v>-3890</v>
      </c>
      <c r="I59" s="27" t="s">
        <v>114</v>
      </c>
      <c r="J59" s="28" t="s">
        <v>115</v>
      </c>
      <c r="K59" s="27">
        <v>-3890</v>
      </c>
      <c r="L59" s="27" t="s">
        <v>116</v>
      </c>
      <c r="M59" s="28" t="s">
        <v>96</v>
      </c>
      <c r="N59" s="28"/>
      <c r="O59" s="29" t="s">
        <v>88</v>
      </c>
      <c r="P59" s="29" t="s">
        <v>89</v>
      </c>
    </row>
    <row r="60" spans="1:16" ht="12.75" customHeight="1" thickBot="1" x14ac:dyDescent="0.25">
      <c r="A60" s="4" t="str">
        <f t="shared" si="6"/>
        <v> VSS 1.83 </v>
      </c>
      <c r="B60" s="3" t="str">
        <f t="shared" si="7"/>
        <v>I</v>
      </c>
      <c r="C60" s="4">
        <f t="shared" si="8"/>
        <v>31312.28</v>
      </c>
      <c r="D60" s="6" t="str">
        <f t="shared" si="9"/>
        <v>vis</v>
      </c>
      <c r="E60" s="26">
        <f>VLOOKUP(C60,Active!C$21:E$973,3,FALSE)</f>
        <v>-3888.9937456344396</v>
      </c>
      <c r="F60" s="3" t="s">
        <v>80</v>
      </c>
      <c r="G60" s="6" t="str">
        <f t="shared" si="10"/>
        <v>31312.28</v>
      </c>
      <c r="H60" s="4">
        <f t="shared" si="11"/>
        <v>-3889</v>
      </c>
      <c r="I60" s="27" t="s">
        <v>117</v>
      </c>
      <c r="J60" s="28" t="s">
        <v>118</v>
      </c>
      <c r="K60" s="27">
        <v>-3889</v>
      </c>
      <c r="L60" s="27" t="s">
        <v>116</v>
      </c>
      <c r="M60" s="28" t="s">
        <v>96</v>
      </c>
      <c r="N60" s="28"/>
      <c r="O60" s="29" t="s">
        <v>88</v>
      </c>
      <c r="P60" s="29" t="s">
        <v>89</v>
      </c>
    </row>
    <row r="61" spans="1:16" ht="12.75" customHeight="1" thickBot="1" x14ac:dyDescent="0.25">
      <c r="A61" s="4" t="str">
        <f t="shared" si="6"/>
        <v> VSS 1.83 </v>
      </c>
      <c r="B61" s="3" t="str">
        <f t="shared" si="7"/>
        <v>I</v>
      </c>
      <c r="C61" s="4">
        <f t="shared" si="8"/>
        <v>31320.47</v>
      </c>
      <c r="D61" s="6" t="str">
        <f t="shared" si="9"/>
        <v>vis</v>
      </c>
      <c r="E61" s="26">
        <f>VLOOKUP(C61,Active!C$21:E$973,3,FALSE)</f>
        <v>-3885.9912630322488</v>
      </c>
      <c r="F61" s="3" t="s">
        <v>80</v>
      </c>
      <c r="G61" s="6" t="str">
        <f t="shared" si="10"/>
        <v>31320.47</v>
      </c>
      <c r="H61" s="4">
        <f t="shared" si="11"/>
        <v>-3886</v>
      </c>
      <c r="I61" s="27" t="s">
        <v>119</v>
      </c>
      <c r="J61" s="28" t="s">
        <v>120</v>
      </c>
      <c r="K61" s="27">
        <v>-3886</v>
      </c>
      <c r="L61" s="27" t="s">
        <v>116</v>
      </c>
      <c r="M61" s="28" t="s">
        <v>96</v>
      </c>
      <c r="N61" s="28"/>
      <c r="O61" s="29" t="s">
        <v>88</v>
      </c>
      <c r="P61" s="29" t="s">
        <v>89</v>
      </c>
    </row>
    <row r="62" spans="1:16" ht="12.75" customHeight="1" thickBot="1" x14ac:dyDescent="0.25">
      <c r="A62" s="4" t="str">
        <f t="shared" si="6"/>
        <v> VSS 1.83 </v>
      </c>
      <c r="B62" s="3" t="str">
        <f t="shared" si="7"/>
        <v>I</v>
      </c>
      <c r="C62" s="4">
        <f t="shared" si="8"/>
        <v>31328.67</v>
      </c>
      <c r="D62" s="6" t="str">
        <f t="shared" si="9"/>
        <v>vis</v>
      </c>
      <c r="E62" s="26">
        <f>VLOOKUP(C62,Active!C$21:E$973,3,FALSE)</f>
        <v>-3882.9851143951369</v>
      </c>
      <c r="F62" s="3" t="s">
        <v>80</v>
      </c>
      <c r="G62" s="6" t="str">
        <f t="shared" si="10"/>
        <v>31328.67</v>
      </c>
      <c r="H62" s="4">
        <f t="shared" si="11"/>
        <v>-3883</v>
      </c>
      <c r="I62" s="27" t="s">
        <v>121</v>
      </c>
      <c r="J62" s="28" t="s">
        <v>122</v>
      </c>
      <c r="K62" s="27">
        <v>-3883</v>
      </c>
      <c r="L62" s="27" t="s">
        <v>123</v>
      </c>
      <c r="M62" s="28" t="s">
        <v>96</v>
      </c>
      <c r="N62" s="28"/>
      <c r="O62" s="29" t="s">
        <v>88</v>
      </c>
      <c r="P62" s="29" t="s">
        <v>89</v>
      </c>
    </row>
    <row r="63" spans="1:16" ht="12.75" customHeight="1" thickBot="1" x14ac:dyDescent="0.25">
      <c r="A63" s="4" t="str">
        <f t="shared" si="6"/>
        <v> VSS 1.83 </v>
      </c>
      <c r="B63" s="3" t="str">
        <f t="shared" si="7"/>
        <v>I</v>
      </c>
      <c r="C63" s="4">
        <f t="shared" si="8"/>
        <v>31331.38</v>
      </c>
      <c r="D63" s="6" t="str">
        <f t="shared" si="9"/>
        <v>vis</v>
      </c>
      <c r="E63" s="26">
        <f>VLOOKUP(C63,Active!C$21:E$973,3,FALSE)</f>
        <v>-3881.9916189309192</v>
      </c>
      <c r="F63" s="3" t="s">
        <v>80</v>
      </c>
      <c r="G63" s="6" t="str">
        <f t="shared" si="10"/>
        <v>31331.38</v>
      </c>
      <c r="H63" s="4">
        <f t="shared" si="11"/>
        <v>-3882</v>
      </c>
      <c r="I63" s="27" t="s">
        <v>124</v>
      </c>
      <c r="J63" s="28" t="s">
        <v>125</v>
      </c>
      <c r="K63" s="27">
        <v>-3882</v>
      </c>
      <c r="L63" s="27" t="s">
        <v>116</v>
      </c>
      <c r="M63" s="28" t="s">
        <v>96</v>
      </c>
      <c r="N63" s="28"/>
      <c r="O63" s="29" t="s">
        <v>88</v>
      </c>
      <c r="P63" s="29" t="s">
        <v>89</v>
      </c>
    </row>
    <row r="64" spans="1:16" ht="12.75" customHeight="1" thickBot="1" x14ac:dyDescent="0.25">
      <c r="A64" s="4" t="str">
        <f t="shared" si="6"/>
        <v> VSS 1.83 </v>
      </c>
      <c r="B64" s="3" t="str">
        <f t="shared" si="7"/>
        <v>I</v>
      </c>
      <c r="C64" s="4">
        <f t="shared" si="8"/>
        <v>31350.5</v>
      </c>
      <c r="D64" s="6" t="str">
        <f t="shared" si="9"/>
        <v>vis</v>
      </c>
      <c r="E64" s="26">
        <f>VLOOKUP(C64,Active!C$21:E$973,3,FALSE)</f>
        <v>-3874.9821601575536</v>
      </c>
      <c r="F64" s="3" t="s">
        <v>80</v>
      </c>
      <c r="G64" s="6" t="str">
        <f t="shared" si="10"/>
        <v>31350.50</v>
      </c>
      <c r="H64" s="4">
        <f t="shared" si="11"/>
        <v>-3875</v>
      </c>
      <c r="I64" s="27" t="s">
        <v>126</v>
      </c>
      <c r="J64" s="28" t="s">
        <v>127</v>
      </c>
      <c r="K64" s="27">
        <v>-3875</v>
      </c>
      <c r="L64" s="27" t="s">
        <v>95</v>
      </c>
      <c r="M64" s="28" t="s">
        <v>96</v>
      </c>
      <c r="N64" s="28"/>
      <c r="O64" s="29" t="s">
        <v>88</v>
      </c>
      <c r="P64" s="29" t="s">
        <v>89</v>
      </c>
    </row>
    <row r="65" spans="1:16" ht="12.75" customHeight="1" thickBot="1" x14ac:dyDescent="0.25">
      <c r="A65" s="4" t="str">
        <f t="shared" si="6"/>
        <v> VSS 1.83 </v>
      </c>
      <c r="B65" s="3" t="str">
        <f t="shared" si="7"/>
        <v>I</v>
      </c>
      <c r="C65" s="4">
        <f t="shared" si="8"/>
        <v>31353.21</v>
      </c>
      <c r="D65" s="6" t="str">
        <f t="shared" si="9"/>
        <v>vis</v>
      </c>
      <c r="E65" s="26">
        <f>VLOOKUP(C65,Active!C$21:E$973,3,FALSE)</f>
        <v>-3873.9886646933373</v>
      </c>
      <c r="F65" s="3" t="s">
        <v>80</v>
      </c>
      <c r="G65" s="6" t="str">
        <f t="shared" si="10"/>
        <v>31353.21</v>
      </c>
      <c r="H65" s="4">
        <f t="shared" si="11"/>
        <v>-3874</v>
      </c>
      <c r="I65" s="27" t="s">
        <v>128</v>
      </c>
      <c r="J65" s="28" t="s">
        <v>129</v>
      </c>
      <c r="K65" s="27">
        <v>-3874</v>
      </c>
      <c r="L65" s="27" t="s">
        <v>106</v>
      </c>
      <c r="M65" s="28" t="s">
        <v>96</v>
      </c>
      <c r="N65" s="28"/>
      <c r="O65" s="29" t="s">
        <v>88</v>
      </c>
      <c r="P65" s="29" t="s">
        <v>89</v>
      </c>
    </row>
    <row r="66" spans="1:16" ht="12.75" customHeight="1" thickBot="1" x14ac:dyDescent="0.25">
      <c r="A66" s="4" t="str">
        <f t="shared" si="6"/>
        <v> MSAI 21.275 </v>
      </c>
      <c r="B66" s="3" t="str">
        <f t="shared" si="7"/>
        <v>I</v>
      </c>
      <c r="C66" s="4">
        <f t="shared" si="8"/>
        <v>33251.692999999999</v>
      </c>
      <c r="D66" s="6" t="str">
        <f t="shared" si="9"/>
        <v>vis</v>
      </c>
      <c r="E66" s="26">
        <f>VLOOKUP(C66,Active!C$21:E$973,3,FALSE)</f>
        <v>-3177.9981667625757</v>
      </c>
      <c r="F66" s="3" t="s">
        <v>80</v>
      </c>
      <c r="G66" s="6" t="str">
        <f t="shared" si="10"/>
        <v>33251.6930</v>
      </c>
      <c r="H66" s="4">
        <f t="shared" si="11"/>
        <v>-3178</v>
      </c>
      <c r="I66" s="27" t="s">
        <v>130</v>
      </c>
      <c r="J66" s="28" t="s">
        <v>131</v>
      </c>
      <c r="K66" s="27">
        <v>-3178</v>
      </c>
      <c r="L66" s="27" t="s">
        <v>132</v>
      </c>
      <c r="M66" s="28" t="s">
        <v>133</v>
      </c>
      <c r="N66" s="28" t="s">
        <v>134</v>
      </c>
      <c r="O66" s="29" t="s">
        <v>135</v>
      </c>
      <c r="P66" s="29" t="s">
        <v>136</v>
      </c>
    </row>
    <row r="67" spans="1:16" ht="12.75" customHeight="1" thickBot="1" x14ac:dyDescent="0.25">
      <c r="A67" s="4" t="str">
        <f t="shared" si="6"/>
        <v> AVSJ 3.66 </v>
      </c>
      <c r="B67" s="3" t="str">
        <f t="shared" si="7"/>
        <v>I</v>
      </c>
      <c r="C67" s="4">
        <f t="shared" si="8"/>
        <v>39844.641000000003</v>
      </c>
      <c r="D67" s="6" t="str">
        <f t="shared" si="9"/>
        <v>vis</v>
      </c>
      <c r="E67" s="26">
        <f>VLOOKUP(C67,Active!C$21:E$973,3,FALSE)</f>
        <v>-761.00040520683808</v>
      </c>
      <c r="F67" s="3" t="s">
        <v>80</v>
      </c>
      <c r="G67" s="6" t="str">
        <f t="shared" si="10"/>
        <v>39844.641</v>
      </c>
      <c r="H67" s="4">
        <f t="shared" si="11"/>
        <v>-761</v>
      </c>
      <c r="I67" s="27" t="s">
        <v>137</v>
      </c>
      <c r="J67" s="28" t="s">
        <v>138</v>
      </c>
      <c r="K67" s="27">
        <v>-761</v>
      </c>
      <c r="L67" s="27" t="s">
        <v>139</v>
      </c>
      <c r="M67" s="28" t="s">
        <v>96</v>
      </c>
      <c r="N67" s="28"/>
      <c r="O67" s="29" t="s">
        <v>140</v>
      </c>
      <c r="P67" s="29" t="s">
        <v>141</v>
      </c>
    </row>
    <row r="68" spans="1:16" ht="12.75" customHeight="1" thickBot="1" x14ac:dyDescent="0.25">
      <c r="A68" s="4" t="str">
        <f t="shared" si="6"/>
        <v> AVSJ 3.66 </v>
      </c>
      <c r="B68" s="3" t="str">
        <f t="shared" si="7"/>
        <v>I</v>
      </c>
      <c r="C68" s="4">
        <f t="shared" si="8"/>
        <v>39874.644999999997</v>
      </c>
      <c r="D68" s="6" t="str">
        <f t="shared" si="9"/>
        <v>vis</v>
      </c>
      <c r="E68" s="26">
        <f>VLOOKUP(C68,Active!C$21:E$973,3,FALSE)</f>
        <v>-750.00083402294536</v>
      </c>
      <c r="F68" s="3" t="s">
        <v>80</v>
      </c>
      <c r="G68" s="6" t="str">
        <f t="shared" si="10"/>
        <v>39874.645</v>
      </c>
      <c r="H68" s="4">
        <f t="shared" si="11"/>
        <v>-750</v>
      </c>
      <c r="I68" s="27" t="s">
        <v>142</v>
      </c>
      <c r="J68" s="28" t="s">
        <v>143</v>
      </c>
      <c r="K68" s="27">
        <v>-750</v>
      </c>
      <c r="L68" s="27" t="s">
        <v>144</v>
      </c>
      <c r="M68" s="28" t="s">
        <v>96</v>
      </c>
      <c r="N68" s="28"/>
      <c r="O68" s="29" t="s">
        <v>140</v>
      </c>
      <c r="P68" s="29" t="s">
        <v>141</v>
      </c>
    </row>
    <row r="69" spans="1:16" ht="12.75" customHeight="1" thickBot="1" x14ac:dyDescent="0.25">
      <c r="A69" s="4" t="str">
        <f t="shared" si="6"/>
        <v> AVSJ 3.66 </v>
      </c>
      <c r="B69" s="3" t="str">
        <f t="shared" si="7"/>
        <v>I</v>
      </c>
      <c r="C69" s="4">
        <f t="shared" si="8"/>
        <v>39893.705999999998</v>
      </c>
      <c r="D69" s="6" t="str">
        <f t="shared" si="9"/>
        <v>vis</v>
      </c>
      <c r="E69" s="26">
        <f>VLOOKUP(C69,Active!C$21:E$973,3,FALSE)</f>
        <v>-743.01300485562638</v>
      </c>
      <c r="F69" s="3" t="s">
        <v>80</v>
      </c>
      <c r="G69" s="6" t="str">
        <f t="shared" si="10"/>
        <v>39893.706</v>
      </c>
      <c r="H69" s="4">
        <f t="shared" si="11"/>
        <v>-743</v>
      </c>
      <c r="I69" s="27" t="s">
        <v>145</v>
      </c>
      <c r="J69" s="28" t="s">
        <v>146</v>
      </c>
      <c r="K69" s="27">
        <v>-743</v>
      </c>
      <c r="L69" s="27" t="s">
        <v>147</v>
      </c>
      <c r="M69" s="28" t="s">
        <v>96</v>
      </c>
      <c r="N69" s="28"/>
      <c r="O69" s="29" t="s">
        <v>140</v>
      </c>
      <c r="P69" s="29" t="s">
        <v>141</v>
      </c>
    </row>
    <row r="70" spans="1:16" ht="12.75" customHeight="1" thickBot="1" x14ac:dyDescent="0.25">
      <c r="A70" s="4" t="str">
        <f t="shared" si="6"/>
        <v> VSSC 58.18 </v>
      </c>
      <c r="B70" s="3" t="str">
        <f t="shared" si="7"/>
        <v>I</v>
      </c>
      <c r="C70" s="4">
        <f t="shared" si="8"/>
        <v>43772.563000000002</v>
      </c>
      <c r="D70" s="6" t="str">
        <f t="shared" si="9"/>
        <v>vis</v>
      </c>
      <c r="E70" s="26">
        <f>VLOOKUP(C70,Active!C$21:E$973,3,FALSE)</f>
        <v>678.98951759636441</v>
      </c>
      <c r="F70" s="3" t="s">
        <v>80</v>
      </c>
      <c r="G70" s="6" t="str">
        <f t="shared" si="10"/>
        <v>43772.563</v>
      </c>
      <c r="H70" s="4">
        <f t="shared" si="11"/>
        <v>679</v>
      </c>
      <c r="I70" s="27" t="s">
        <v>208</v>
      </c>
      <c r="J70" s="28" t="s">
        <v>209</v>
      </c>
      <c r="K70" s="27">
        <v>679</v>
      </c>
      <c r="L70" s="27" t="s">
        <v>210</v>
      </c>
      <c r="M70" s="28" t="s">
        <v>96</v>
      </c>
      <c r="N70" s="28"/>
      <c r="O70" s="29" t="s">
        <v>191</v>
      </c>
      <c r="P70" s="29" t="s">
        <v>192</v>
      </c>
    </row>
    <row r="71" spans="1:16" ht="12.75" customHeight="1" thickBot="1" x14ac:dyDescent="0.25">
      <c r="A71" s="4" t="str">
        <f t="shared" si="6"/>
        <v> VSSC 68.33 </v>
      </c>
      <c r="B71" s="3" t="str">
        <f t="shared" si="7"/>
        <v>I</v>
      </c>
      <c r="C71" s="4">
        <f t="shared" si="8"/>
        <v>46429.413099999998</v>
      </c>
      <c r="D71" s="6" t="str">
        <f t="shared" si="9"/>
        <v>vis</v>
      </c>
      <c r="E71" s="26">
        <f>VLOOKUP(C71,Active!C$21:E$973,3,FALSE)</f>
        <v>1653.0000428559485</v>
      </c>
      <c r="F71" s="3" t="s">
        <v>80</v>
      </c>
      <c r="G71" s="6" t="str">
        <f t="shared" si="10"/>
        <v>46429.4131</v>
      </c>
      <c r="H71" s="4">
        <f t="shared" si="11"/>
        <v>1653</v>
      </c>
      <c r="I71" s="27" t="s">
        <v>254</v>
      </c>
      <c r="J71" s="28" t="s">
        <v>255</v>
      </c>
      <c r="K71" s="27">
        <v>1653</v>
      </c>
      <c r="L71" s="27" t="s">
        <v>256</v>
      </c>
      <c r="M71" s="28" t="s">
        <v>133</v>
      </c>
      <c r="N71" s="28" t="s">
        <v>134</v>
      </c>
      <c r="O71" s="29" t="s">
        <v>257</v>
      </c>
      <c r="P71" s="29" t="s">
        <v>258</v>
      </c>
    </row>
    <row r="72" spans="1:16" ht="12.75" customHeight="1" thickBot="1" x14ac:dyDescent="0.25">
      <c r="A72" s="4" t="str">
        <f t="shared" si="6"/>
        <v> AVSJ 20.14 </v>
      </c>
      <c r="B72" s="3" t="str">
        <f t="shared" si="7"/>
        <v>I</v>
      </c>
      <c r="C72" s="4">
        <f t="shared" si="8"/>
        <v>48210.629000000001</v>
      </c>
      <c r="D72" s="6" t="str">
        <f t="shared" si="9"/>
        <v>vis</v>
      </c>
      <c r="E72" s="26">
        <f>VLOOKUP(C72,Active!C$21:E$973,3,FALSE)</f>
        <v>2306.0000123911996</v>
      </c>
      <c r="F72" s="3" t="s">
        <v>80</v>
      </c>
      <c r="G72" s="6" t="str">
        <f t="shared" si="10"/>
        <v>48210.629</v>
      </c>
      <c r="H72" s="4">
        <f t="shared" si="11"/>
        <v>2306</v>
      </c>
      <c r="I72" s="27" t="s">
        <v>266</v>
      </c>
      <c r="J72" s="28" t="s">
        <v>267</v>
      </c>
      <c r="K72" s="27">
        <v>2306</v>
      </c>
      <c r="L72" s="27" t="s">
        <v>268</v>
      </c>
      <c r="M72" s="28" t="s">
        <v>133</v>
      </c>
      <c r="N72" s="28" t="s">
        <v>134</v>
      </c>
      <c r="O72" s="29" t="s">
        <v>269</v>
      </c>
      <c r="P72" s="29" t="s">
        <v>270</v>
      </c>
    </row>
    <row r="73" spans="1:16" ht="12.75" customHeight="1" thickBot="1" x14ac:dyDescent="0.25">
      <c r="A73" s="4" t="str">
        <f t="shared" si="6"/>
        <v> ALBO 1994 2 </v>
      </c>
      <c r="B73" s="3" t="str">
        <f t="shared" si="7"/>
        <v>I</v>
      </c>
      <c r="C73" s="4">
        <f t="shared" si="8"/>
        <v>49244.434000000001</v>
      </c>
      <c r="D73" s="6" t="str">
        <f t="shared" si="9"/>
        <v>vis</v>
      </c>
      <c r="E73" s="26">
        <f>VLOOKUP(C73,Active!C$21:E$973,3,FALSE)</f>
        <v>2684.9965357803007</v>
      </c>
      <c r="F73" s="3" t="s">
        <v>80</v>
      </c>
      <c r="G73" s="6" t="str">
        <f t="shared" si="10"/>
        <v>49244.434</v>
      </c>
      <c r="H73" s="4">
        <f t="shared" si="11"/>
        <v>2685</v>
      </c>
      <c r="I73" s="27" t="s">
        <v>271</v>
      </c>
      <c r="J73" s="28" t="s">
        <v>272</v>
      </c>
      <c r="K73" s="27">
        <v>2685</v>
      </c>
      <c r="L73" s="27" t="s">
        <v>273</v>
      </c>
      <c r="M73" s="28" t="s">
        <v>96</v>
      </c>
      <c r="N73" s="28"/>
      <c r="O73" s="29" t="s">
        <v>274</v>
      </c>
      <c r="P73" s="29" t="s">
        <v>275</v>
      </c>
    </row>
    <row r="74" spans="1:16" ht="12.75" customHeight="1" thickBot="1" x14ac:dyDescent="0.25">
      <c r="A74" s="4" t="str">
        <f t="shared" si="6"/>
        <v>BAVM 131 </v>
      </c>
      <c r="B74" s="3" t="str">
        <f t="shared" si="7"/>
        <v>I</v>
      </c>
      <c r="C74" s="4">
        <f t="shared" si="8"/>
        <v>51429.351000000002</v>
      </c>
      <c r="D74" s="6" t="str">
        <f t="shared" si="9"/>
        <v>vis</v>
      </c>
      <c r="E74" s="26">
        <f>VLOOKUP(C74,Active!C$21:E$973,3,FALSE)</f>
        <v>3485.9947384333591</v>
      </c>
      <c r="F74" s="3" t="s">
        <v>80</v>
      </c>
      <c r="G74" s="6" t="str">
        <f t="shared" si="10"/>
        <v>51429.351</v>
      </c>
      <c r="H74" s="4">
        <f t="shared" si="11"/>
        <v>3486</v>
      </c>
      <c r="I74" s="27" t="s">
        <v>284</v>
      </c>
      <c r="J74" s="28" t="s">
        <v>285</v>
      </c>
      <c r="K74" s="27">
        <v>3486</v>
      </c>
      <c r="L74" s="27" t="s">
        <v>286</v>
      </c>
      <c r="M74" s="28" t="s">
        <v>96</v>
      </c>
      <c r="N74" s="28"/>
      <c r="O74" s="29" t="s">
        <v>287</v>
      </c>
      <c r="P74" s="30" t="s">
        <v>288</v>
      </c>
    </row>
    <row r="75" spans="1:16" ht="12.75" customHeight="1" thickBot="1" x14ac:dyDescent="0.25">
      <c r="A75" s="4" t="str">
        <f t="shared" ref="A75:A81" si="12">P75</f>
        <v> BBS 123 </v>
      </c>
      <c r="B75" s="3" t="str">
        <f t="shared" ref="B75:B81" si="13">IF(H75=INT(H75),"I","II")</f>
        <v>I</v>
      </c>
      <c r="C75" s="4">
        <f t="shared" ref="C75:C81" si="14">1*G75</f>
        <v>51470.29</v>
      </c>
      <c r="D75" s="6" t="str">
        <f t="shared" ref="D75:D81" si="15">VLOOKUP(F75,I$1:J$5,2,FALSE)</f>
        <v>vis</v>
      </c>
      <c r="E75" s="26">
        <f>VLOOKUP(C75,Active!C$21:E$973,3,FALSE)</f>
        <v>3501.0031188058915</v>
      </c>
      <c r="F75" s="3" t="s">
        <v>80</v>
      </c>
      <c r="G75" s="6" t="str">
        <f t="shared" ref="G75:G81" si="16">MID(I75,3,LEN(I75)-3)</f>
        <v>51470.290</v>
      </c>
      <c r="H75" s="4">
        <f t="shared" ref="H75:H81" si="17">1*K75</f>
        <v>3501</v>
      </c>
      <c r="I75" s="27" t="s">
        <v>289</v>
      </c>
      <c r="J75" s="28" t="s">
        <v>290</v>
      </c>
      <c r="K75" s="27">
        <v>3501</v>
      </c>
      <c r="L75" s="27" t="s">
        <v>291</v>
      </c>
      <c r="M75" s="28" t="s">
        <v>96</v>
      </c>
      <c r="N75" s="28"/>
      <c r="O75" s="29" t="s">
        <v>292</v>
      </c>
      <c r="P75" s="29" t="s">
        <v>293</v>
      </c>
    </row>
    <row r="76" spans="1:16" ht="12.75" customHeight="1" thickBot="1" x14ac:dyDescent="0.25">
      <c r="A76" s="4" t="str">
        <f t="shared" si="12"/>
        <v>BAVM 131 </v>
      </c>
      <c r="B76" s="3" t="str">
        <f t="shared" si="13"/>
        <v>I</v>
      </c>
      <c r="C76" s="4">
        <f t="shared" si="14"/>
        <v>51639.387999999999</v>
      </c>
      <c r="D76" s="6" t="str">
        <f t="shared" si="15"/>
        <v>vis</v>
      </c>
      <c r="E76" s="26">
        <f>VLOOKUP(C76,Active!C$21:E$973,3,FALSE)</f>
        <v>3562.9950361520541</v>
      </c>
      <c r="F76" s="3" t="s">
        <v>80</v>
      </c>
      <c r="G76" s="6" t="str">
        <f t="shared" si="16"/>
        <v>51639.388</v>
      </c>
      <c r="H76" s="4">
        <f t="shared" si="17"/>
        <v>3563</v>
      </c>
      <c r="I76" s="27" t="s">
        <v>294</v>
      </c>
      <c r="J76" s="28" t="s">
        <v>295</v>
      </c>
      <c r="K76" s="27">
        <v>3563</v>
      </c>
      <c r="L76" s="27" t="s">
        <v>286</v>
      </c>
      <c r="M76" s="28" t="s">
        <v>96</v>
      </c>
      <c r="N76" s="28"/>
      <c r="O76" s="29" t="s">
        <v>287</v>
      </c>
      <c r="P76" s="30" t="s">
        <v>288</v>
      </c>
    </row>
    <row r="77" spans="1:16" ht="12.75" customHeight="1" thickBot="1" x14ac:dyDescent="0.25">
      <c r="A77" s="4" t="str">
        <f t="shared" si="12"/>
        <v> BBS 128 </v>
      </c>
      <c r="B77" s="3" t="str">
        <f t="shared" si="13"/>
        <v>I</v>
      </c>
      <c r="C77" s="4">
        <f t="shared" si="14"/>
        <v>52261.328000000001</v>
      </c>
      <c r="D77" s="6" t="str">
        <f t="shared" si="15"/>
        <v>vis</v>
      </c>
      <c r="E77" s="26">
        <f>VLOOKUP(C77,Active!C$21:E$973,3,FALSE)</f>
        <v>3791.0004121723082</v>
      </c>
      <c r="F77" s="3" t="s">
        <v>80</v>
      </c>
      <c r="G77" s="6" t="str">
        <f t="shared" si="16"/>
        <v>52261.328</v>
      </c>
      <c r="H77" s="4">
        <f t="shared" si="17"/>
        <v>3791</v>
      </c>
      <c r="I77" s="27" t="s">
        <v>296</v>
      </c>
      <c r="J77" s="28" t="s">
        <v>297</v>
      </c>
      <c r="K77" s="27">
        <v>3791</v>
      </c>
      <c r="L77" s="27" t="s">
        <v>298</v>
      </c>
      <c r="M77" s="28" t="s">
        <v>96</v>
      </c>
      <c r="N77" s="28"/>
      <c r="O77" s="29" t="s">
        <v>299</v>
      </c>
      <c r="P77" s="29" t="s">
        <v>300</v>
      </c>
    </row>
    <row r="78" spans="1:16" ht="12.75" customHeight="1" thickBot="1" x14ac:dyDescent="0.25">
      <c r="A78" s="4" t="str">
        <f t="shared" si="12"/>
        <v>BAVM 154 </v>
      </c>
      <c r="B78" s="3" t="str">
        <f t="shared" si="13"/>
        <v>I</v>
      </c>
      <c r="C78" s="4">
        <f t="shared" si="14"/>
        <v>52310.404000000002</v>
      </c>
      <c r="D78" s="6" t="str">
        <f t="shared" si="15"/>
        <v>vis</v>
      </c>
      <c r="E78" s="26">
        <f>VLOOKUP(C78,Active!C$21:E$973,3,FALSE)</f>
        <v>3808.9918451619374</v>
      </c>
      <c r="F78" s="3" t="s">
        <v>80</v>
      </c>
      <c r="G78" s="6" t="str">
        <f t="shared" si="16"/>
        <v>52310.404</v>
      </c>
      <c r="H78" s="4">
        <f t="shared" si="17"/>
        <v>3809</v>
      </c>
      <c r="I78" s="27" t="s">
        <v>301</v>
      </c>
      <c r="J78" s="28" t="s">
        <v>302</v>
      </c>
      <c r="K78" s="27">
        <v>3809</v>
      </c>
      <c r="L78" s="27" t="s">
        <v>190</v>
      </c>
      <c r="M78" s="28" t="s">
        <v>96</v>
      </c>
      <c r="N78" s="28"/>
      <c r="O78" s="29" t="s">
        <v>287</v>
      </c>
      <c r="P78" s="30" t="s">
        <v>303</v>
      </c>
    </row>
    <row r="79" spans="1:16" ht="12.75" customHeight="1" thickBot="1" x14ac:dyDescent="0.25">
      <c r="A79" s="4" t="str">
        <f t="shared" si="12"/>
        <v>BAVM 157 </v>
      </c>
      <c r="B79" s="3" t="str">
        <f t="shared" si="13"/>
        <v>I</v>
      </c>
      <c r="C79" s="4">
        <f t="shared" si="14"/>
        <v>52651.375</v>
      </c>
      <c r="D79" s="6" t="str">
        <f t="shared" si="15"/>
        <v>vis</v>
      </c>
      <c r="E79" s="26">
        <f>VLOOKUP(C79,Active!C$21:E$973,3,FALSE)</f>
        <v>3933.9930045454812</v>
      </c>
      <c r="F79" s="3" t="s">
        <v>80</v>
      </c>
      <c r="G79" s="6" t="str">
        <f t="shared" si="16"/>
        <v>52651.375</v>
      </c>
      <c r="H79" s="4">
        <f t="shared" si="17"/>
        <v>3934</v>
      </c>
      <c r="I79" s="27" t="s">
        <v>307</v>
      </c>
      <c r="J79" s="28" t="s">
        <v>308</v>
      </c>
      <c r="K79" s="27">
        <v>3934</v>
      </c>
      <c r="L79" s="27" t="s">
        <v>309</v>
      </c>
      <c r="M79" s="28" t="s">
        <v>96</v>
      </c>
      <c r="N79" s="28"/>
      <c r="O79" s="29" t="s">
        <v>287</v>
      </c>
      <c r="P79" s="30" t="s">
        <v>310</v>
      </c>
    </row>
    <row r="80" spans="1:16" ht="12.75" customHeight="1" thickBot="1" x14ac:dyDescent="0.25">
      <c r="A80" s="4" t="str">
        <f t="shared" si="12"/>
        <v>VSB 42 </v>
      </c>
      <c r="B80" s="3" t="str">
        <f t="shared" si="13"/>
        <v>I</v>
      </c>
      <c r="C80" s="4">
        <f t="shared" si="14"/>
        <v>52913.2601</v>
      </c>
      <c r="D80" s="6" t="str">
        <f t="shared" si="15"/>
        <v>vis</v>
      </c>
      <c r="E80" s="26">
        <f>VLOOKUP(C80,Active!C$21:E$973,3,FALSE)</f>
        <v>4030.0009967948968</v>
      </c>
      <c r="F80" s="3" t="s">
        <v>80</v>
      </c>
      <c r="G80" s="6" t="str">
        <f t="shared" si="16"/>
        <v>52913.2601</v>
      </c>
      <c r="H80" s="4">
        <f t="shared" si="17"/>
        <v>4030</v>
      </c>
      <c r="I80" s="27" t="s">
        <v>311</v>
      </c>
      <c r="J80" s="28" t="s">
        <v>312</v>
      </c>
      <c r="K80" s="27">
        <v>4030</v>
      </c>
      <c r="L80" s="27" t="s">
        <v>313</v>
      </c>
      <c r="M80" s="28" t="s">
        <v>133</v>
      </c>
      <c r="N80" s="28" t="s">
        <v>134</v>
      </c>
      <c r="O80" s="29" t="s">
        <v>314</v>
      </c>
      <c r="P80" s="30" t="s">
        <v>315</v>
      </c>
    </row>
    <row r="81" spans="1:16" ht="12.75" customHeight="1" thickBot="1" x14ac:dyDescent="0.25">
      <c r="A81" s="4" t="str">
        <f t="shared" si="12"/>
        <v> JAAVSO 43-1 </v>
      </c>
      <c r="B81" s="3" t="str">
        <f t="shared" si="13"/>
        <v>I</v>
      </c>
      <c r="C81" s="4">
        <f t="shared" si="14"/>
        <v>56955.767599999999</v>
      </c>
      <c r="D81" s="6" t="str">
        <f t="shared" si="15"/>
        <v>CCD</v>
      </c>
      <c r="E81" s="26">
        <f>VLOOKUP(C81,Active!C$21:E$973,3,FALSE)</f>
        <v>5511.9983640685768</v>
      </c>
      <c r="F81" s="3" t="str">
        <f>LEFT(M81,1)</f>
        <v>C</v>
      </c>
      <c r="G81" s="6" t="str">
        <f t="shared" si="16"/>
        <v>56955.7676</v>
      </c>
      <c r="H81" s="4">
        <f t="shared" si="17"/>
        <v>5512</v>
      </c>
      <c r="I81" s="27" t="s">
        <v>355</v>
      </c>
      <c r="J81" s="28" t="s">
        <v>356</v>
      </c>
      <c r="K81" s="27" t="s">
        <v>357</v>
      </c>
      <c r="L81" s="27" t="s">
        <v>358</v>
      </c>
      <c r="M81" s="28" t="s">
        <v>324</v>
      </c>
      <c r="N81" s="28" t="s">
        <v>80</v>
      </c>
      <c r="O81" s="29" t="s">
        <v>359</v>
      </c>
      <c r="P81" s="29" t="s">
        <v>360</v>
      </c>
    </row>
    <row r="82" spans="1:16" x14ac:dyDescent="0.2">
      <c r="B82" s="3"/>
      <c r="F82" s="3"/>
    </row>
    <row r="83" spans="1:16" x14ac:dyDescent="0.2">
      <c r="B83" s="3"/>
      <c r="F83" s="3"/>
    </row>
    <row r="84" spans="1:16" x14ac:dyDescent="0.2">
      <c r="B84" s="3"/>
      <c r="F84" s="3"/>
    </row>
    <row r="85" spans="1:16" x14ac:dyDescent="0.2">
      <c r="B85" s="3"/>
      <c r="F85" s="3"/>
    </row>
    <row r="86" spans="1:16" x14ac:dyDescent="0.2">
      <c r="B86" s="3"/>
      <c r="F86" s="3"/>
    </row>
    <row r="87" spans="1:16" x14ac:dyDescent="0.2">
      <c r="B87" s="3"/>
      <c r="F87" s="3"/>
    </row>
    <row r="88" spans="1:16" x14ac:dyDescent="0.2">
      <c r="B88" s="3"/>
      <c r="F88" s="3"/>
    </row>
    <row r="89" spans="1:16" x14ac:dyDescent="0.2">
      <c r="B89" s="3"/>
      <c r="F89" s="3"/>
    </row>
    <row r="90" spans="1:16" x14ac:dyDescent="0.2">
      <c r="B90" s="3"/>
      <c r="F90" s="3"/>
    </row>
    <row r="91" spans="1:16" x14ac:dyDescent="0.2">
      <c r="B91" s="3"/>
      <c r="F91" s="3"/>
    </row>
    <row r="92" spans="1:16" x14ac:dyDescent="0.2">
      <c r="B92" s="3"/>
      <c r="F92" s="3"/>
    </row>
    <row r="93" spans="1:16" x14ac:dyDescent="0.2">
      <c r="B93" s="3"/>
      <c r="F93" s="3"/>
    </row>
    <row r="94" spans="1:16" x14ac:dyDescent="0.2">
      <c r="B94" s="3"/>
      <c r="F94" s="3"/>
    </row>
    <row r="95" spans="1:16" x14ac:dyDescent="0.2">
      <c r="B95" s="3"/>
      <c r="F95" s="3"/>
    </row>
    <row r="96" spans="1:1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</sheetData>
  <phoneticPr fontId="8" type="noConversion"/>
  <hyperlinks>
    <hyperlink ref="P13" r:id="rId1" display="http://www.konkoly.hu/cgi-bin/IBVS?937"/>
    <hyperlink ref="P14" r:id="rId2" display="http://www.konkoly.hu/cgi-bin/IBVS?937"/>
    <hyperlink ref="P18" r:id="rId3" display="http://www.konkoly.hu/cgi-bin/IBVS?1163"/>
    <hyperlink ref="P22" r:id="rId4" display="http://www.konkoly.hu/cgi-bin/IBVS?1289"/>
    <hyperlink ref="P25" r:id="rId5" display="http://www.bav-astro.de/sfs/BAVM_link.php?BAVMnr=31"/>
    <hyperlink ref="P26" r:id="rId6" display="http://www.konkoly.hu/cgi-bin/IBVS?1899"/>
    <hyperlink ref="P27" r:id="rId7" display="http://www.konkoly.hu/cgi-bin/IBVS?1899"/>
    <hyperlink ref="P28" r:id="rId8" display="http://www.konkoly.hu/cgi-bin/IBVS?1899"/>
    <hyperlink ref="P29" r:id="rId9" display="http://www.konkoly.hu/cgi-bin/IBVS?1899"/>
    <hyperlink ref="P30" r:id="rId10" display="http://www.konkoly.hu/cgi-bin/IBVS?1899"/>
    <hyperlink ref="P31" r:id="rId11" display="http://www.konkoly.hu/cgi-bin/IBVS?1899"/>
    <hyperlink ref="P33" r:id="rId12" display="http://www.konkoly.hu/cgi-bin/IBVS?2189"/>
    <hyperlink ref="P34" r:id="rId13" display="http://www.konkoly.hu/cgi-bin/IBVS?2189"/>
    <hyperlink ref="P36" r:id="rId14" display="http://www.bav-astro.de/sfs/BAVM_link.php?BAVMnr=38"/>
    <hyperlink ref="P74" r:id="rId15" display="http://www.bav-astro.de/sfs/BAVM_link.php?BAVMnr=131"/>
    <hyperlink ref="P76" r:id="rId16" display="http://www.bav-astro.de/sfs/BAVM_link.php?BAVMnr=131"/>
    <hyperlink ref="P78" r:id="rId17" display="http://www.bav-astro.de/sfs/BAVM_link.php?BAVMnr=154"/>
    <hyperlink ref="P79" r:id="rId18" display="http://www.bav-astro.de/sfs/BAVM_link.php?BAVMnr=157"/>
    <hyperlink ref="P80" r:id="rId19" display="http://vsolj.cetus-net.org/no42.pdf"/>
    <hyperlink ref="P42" r:id="rId20" display="http://www.konkoly.hu/cgi-bin/IBVS?5694"/>
    <hyperlink ref="P43" r:id="rId21" display="http://www.bav-astro.de/sfs/BAVM_link.php?BAVMnr=183"/>
    <hyperlink ref="P44" r:id="rId22" display="http://var.astro.cz/oejv/issues/oejv0074.pdf"/>
    <hyperlink ref="P45" r:id="rId23" display="http://var.astro.cz/oejv/issues/oejv0160.pdf"/>
    <hyperlink ref="P46" r:id="rId24" display="http://www.bav-astro.de/sfs/BAVM_link.php?BAVMnr=234"/>
    <hyperlink ref="P47" r:id="rId25" display="http://www.bav-astro.de/sfs/BAVM_link.php?BAVMnr=234"/>
    <hyperlink ref="P48" r:id="rId26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2024-03-03T03:49:58Z</dcterms:modified>
</cp:coreProperties>
</file>