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C3C2FCE0-F7B6-4A1D-B409-635D3009222C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A22" i="1" l="1"/>
  <c r="C22" i="1"/>
  <c r="E22" i="1" s="1"/>
  <c r="F22" i="1" s="1"/>
  <c r="E21" i="1"/>
  <c r="F21" i="1"/>
  <c r="G21" i="1" s="1"/>
  <c r="K21" i="1" s="1"/>
  <c r="Q21" i="1"/>
  <c r="E23" i="1"/>
  <c r="F23" i="1"/>
  <c r="G23" i="1"/>
  <c r="K23" i="1" s="1"/>
  <c r="Q23" i="1"/>
  <c r="E25" i="1"/>
  <c r="F25" i="1"/>
  <c r="G25" i="1" s="1"/>
  <c r="K25" i="1" s="1"/>
  <c r="Q25" i="1"/>
  <c r="E26" i="1"/>
  <c r="F26" i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9" i="1"/>
  <c r="F29" i="1"/>
  <c r="G29" i="1" s="1"/>
  <c r="K29" i="1" s="1"/>
  <c r="Q29" i="1"/>
  <c r="E30" i="1"/>
  <c r="F30" i="1"/>
  <c r="G30" i="1" s="1"/>
  <c r="K30" i="1" s="1"/>
  <c r="Q30" i="1"/>
  <c r="E31" i="1"/>
  <c r="F31" i="1"/>
  <c r="G31" i="1" s="1"/>
  <c r="K31" i="1" s="1"/>
  <c r="Q31" i="1"/>
  <c r="E36" i="1"/>
  <c r="F36" i="1" s="1"/>
  <c r="G36" i="1" s="1"/>
  <c r="K36" i="1" s="1"/>
  <c r="Q36" i="1"/>
  <c r="E39" i="1"/>
  <c r="F39" i="1"/>
  <c r="G39" i="1" s="1"/>
  <c r="K39" i="1" s="1"/>
  <c r="Q39" i="1"/>
  <c r="E42" i="1"/>
  <c r="F42" i="1" s="1"/>
  <c r="G42" i="1" s="1"/>
  <c r="K42" i="1" s="1"/>
  <c r="Q42" i="1"/>
  <c r="E43" i="1"/>
  <c r="F43" i="1" s="1"/>
  <c r="G43" i="1" s="1"/>
  <c r="K43" i="1" s="1"/>
  <c r="Q43" i="1"/>
  <c r="E24" i="1"/>
  <c r="F24" i="1" s="1"/>
  <c r="G24" i="1" s="1"/>
  <c r="K24" i="1" s="1"/>
  <c r="Q24" i="1"/>
  <c r="E32" i="1"/>
  <c r="F32" i="1" s="1"/>
  <c r="G32" i="1" s="1"/>
  <c r="K32" i="1" s="1"/>
  <c r="Q32" i="1"/>
  <c r="E41" i="1"/>
  <c r="F41" i="1" s="1"/>
  <c r="G41" i="1" s="1"/>
  <c r="K41" i="1" s="1"/>
  <c r="Q41" i="1"/>
  <c r="E33" i="1"/>
  <c r="F33" i="1"/>
  <c r="G33" i="1" s="1"/>
  <c r="K33" i="1" s="1"/>
  <c r="Q33" i="1"/>
  <c r="E34" i="1"/>
  <c r="F34" i="1"/>
  <c r="G34" i="1"/>
  <c r="K34" i="1" s="1"/>
  <c r="Q34" i="1"/>
  <c r="E35" i="1"/>
  <c r="F35" i="1"/>
  <c r="G35" i="1" s="1"/>
  <c r="K35" i="1" s="1"/>
  <c r="Q35" i="1"/>
  <c r="E37" i="1"/>
  <c r="F37" i="1"/>
  <c r="G37" i="1" s="1"/>
  <c r="K37" i="1" s="1"/>
  <c r="Q37" i="1"/>
  <c r="E38" i="1"/>
  <c r="F38" i="1"/>
  <c r="G38" i="1" s="1"/>
  <c r="K38" i="1" s="1"/>
  <c r="Q38" i="1"/>
  <c r="E40" i="1"/>
  <c r="F40" i="1"/>
  <c r="G40" i="1" s="1"/>
  <c r="K40" i="1" s="1"/>
  <c r="Q40" i="1"/>
  <c r="D9" i="1"/>
  <c r="C9" i="1"/>
  <c r="F14" i="1"/>
  <c r="F15" i="1" s="1"/>
  <c r="Q22" i="1" l="1"/>
  <c r="G22" i="1"/>
  <c r="K22" i="1" s="1"/>
  <c r="C17" i="1"/>
  <c r="C12" i="1"/>
  <c r="C11" i="1"/>
  <c r="O23" i="1" l="1"/>
  <c r="O28" i="1"/>
  <c r="O36" i="1"/>
  <c r="O24" i="1"/>
  <c r="O34" i="1"/>
  <c r="O40" i="1"/>
  <c r="O21" i="1"/>
  <c r="O27" i="1"/>
  <c r="O31" i="1"/>
  <c r="O43" i="1"/>
  <c r="O33" i="1"/>
  <c r="O38" i="1"/>
  <c r="O39" i="1"/>
  <c r="O29" i="1"/>
  <c r="O22" i="1"/>
  <c r="O26" i="1"/>
  <c r="O30" i="1"/>
  <c r="O42" i="1"/>
  <c r="O41" i="1"/>
  <c r="O37" i="1"/>
  <c r="O25" i="1"/>
  <c r="O32" i="1"/>
  <c r="O35" i="1"/>
  <c r="C16" i="1"/>
  <c r="D18" i="1" s="1"/>
  <c r="C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<sst xmlns="http://schemas.openxmlformats.org/spreadsheetml/2006/main" count="98" uniqueCount="54">
  <si>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</si>
  <si>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</si>
  <si>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</si>
  <si>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</si>
  <si>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</si>
  <si>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</si>
  <si>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</si>
  <si>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</si>
  <si>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</si>
  <si>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</si>
  <si>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</si>
  <si>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</si>
  <si>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</si>
  <si>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</si>
  <si>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</si>
  <si>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</si>
  <si>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</si>
  <si>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</si>
  <si>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</si>
  <si>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</si>
  <si>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</si>
  <si>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</si>
  <si>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</si>
  <si>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</si>
  <si>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</si>
  <si>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</si>
  <si>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</si>
  <si>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</si>
  <si>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</si>
  <si>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</si>
  <si>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</si>
  <si>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</si>
  <si>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</si>
  <si>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</si>
  <si>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</si>
  <si>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</si>
  <si>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</si>
  <si>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</si>
  <si>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</si>
  <si>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</si>
  <si>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</si>
  <si>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</si>
  <si>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</si>
  <si>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</si>
  <si>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</si>
  <si>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</si>
  <si>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EA</t>
  </si>
  <si>
    <t>VSX</t>
  </si>
  <si>
    <t>12.41-12.58</t>
  </si>
  <si>
    <t>GSC 03285-00741 Per</t>
  </si>
  <si>
    <t>BAV102 Feb 2025</t>
  </si>
  <si>
    <t>I</t>
  </si>
  <si>
    <t>II</t>
  </si>
  <si>
    <t>VSX : Detail for GSC 03285-00741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</si>
</sst>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8" applyNumberFormat="1" applyFont="1" applyFill="1" applyBorder="1" applyAlignment="1">
      <alignment horizontal="left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166" fontId="18" fillId="0" borderId="0" xfId="0" applyNumberFormat="1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GSC 03285-00741 Per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-105.5</c:v>
                </c:pt>
                <c:pt idx="1">
                  <c:v>0</c:v>
                </c:pt>
                <c:pt idx="2">
                  <c:v>32.5</c:v>
                </c:pt>
                <c:pt idx="3">
                  <c:v>56.5</c:v>
                </c:pt>
                <c:pt idx="4">
                  <c:v>140</c:v>
                </c:pt>
                <c:pt idx="5">
                  <c:v>145</c:v>
                </c:pt>
                <c:pt idx="6">
                  <c:v>419</c:v>
                </c:pt>
                <c:pt idx="7">
                  <c:v>441.5</c:v>
                </c:pt>
                <c:pt idx="8">
                  <c:v>568.5</c:v>
                </c:pt>
                <c:pt idx="9">
                  <c:v>698</c:v>
                </c:pt>
                <c:pt idx="10">
                  <c:v>725.5</c:v>
                </c:pt>
                <c:pt idx="11">
                  <c:v>760.5</c:v>
                </c:pt>
                <c:pt idx="12">
                  <c:v>885</c:v>
                </c:pt>
                <c:pt idx="13">
                  <c:v>974</c:v>
                </c:pt>
                <c:pt idx="14">
                  <c:v>979.5</c:v>
                </c:pt>
                <c:pt idx="15">
                  <c:v>995</c:v>
                </c:pt>
                <c:pt idx="16">
                  <c:v>996</c:v>
                </c:pt>
                <c:pt idx="17">
                  <c:v>996</c:v>
                </c:pt>
                <c:pt idx="18">
                  <c:v>998</c:v>
                </c:pt>
                <c:pt idx="19">
                  <c:v>1008.5</c:v>
                </c:pt>
                <c:pt idx="20">
                  <c:v>1008.5</c:v>
                </c:pt>
                <c:pt idx="21">
                  <c:v>1124.5</c:v>
                </c:pt>
                <c:pt idx="22">
                  <c:v>1136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-105.5</c:v>
                </c:pt>
                <c:pt idx="1">
                  <c:v>0</c:v>
                </c:pt>
                <c:pt idx="2">
                  <c:v>32.5</c:v>
                </c:pt>
                <c:pt idx="3">
                  <c:v>56.5</c:v>
                </c:pt>
                <c:pt idx="4">
                  <c:v>140</c:v>
                </c:pt>
                <c:pt idx="5">
                  <c:v>145</c:v>
                </c:pt>
                <c:pt idx="6">
                  <c:v>419</c:v>
                </c:pt>
                <c:pt idx="7">
                  <c:v>441.5</c:v>
                </c:pt>
                <c:pt idx="8">
                  <c:v>568.5</c:v>
                </c:pt>
                <c:pt idx="9">
                  <c:v>698</c:v>
                </c:pt>
                <c:pt idx="10">
                  <c:v>725.5</c:v>
                </c:pt>
                <c:pt idx="11">
                  <c:v>760.5</c:v>
                </c:pt>
                <c:pt idx="12">
                  <c:v>885</c:v>
                </c:pt>
                <c:pt idx="13">
                  <c:v>974</c:v>
                </c:pt>
                <c:pt idx="14">
                  <c:v>979.5</c:v>
                </c:pt>
                <c:pt idx="15">
                  <c:v>995</c:v>
                </c:pt>
                <c:pt idx="16">
                  <c:v>996</c:v>
                </c:pt>
                <c:pt idx="17">
                  <c:v>996</c:v>
                </c:pt>
                <c:pt idx="18">
                  <c:v>998</c:v>
                </c:pt>
                <c:pt idx="19">
                  <c:v>1008.5</c:v>
                </c:pt>
                <c:pt idx="20">
                  <c:v>1008.5</c:v>
                </c:pt>
                <c:pt idx="21">
                  <c:v>1124.5</c:v>
                </c:pt>
                <c:pt idx="22">
                  <c:v>1136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-105.5</c:v>
                </c:pt>
                <c:pt idx="1">
                  <c:v>0</c:v>
                </c:pt>
                <c:pt idx="2">
                  <c:v>32.5</c:v>
                </c:pt>
                <c:pt idx="3">
                  <c:v>56.5</c:v>
                </c:pt>
                <c:pt idx="4">
                  <c:v>140</c:v>
                </c:pt>
                <c:pt idx="5">
                  <c:v>145</c:v>
                </c:pt>
                <c:pt idx="6">
                  <c:v>419</c:v>
                </c:pt>
                <c:pt idx="7">
                  <c:v>441.5</c:v>
                </c:pt>
                <c:pt idx="8">
                  <c:v>568.5</c:v>
                </c:pt>
                <c:pt idx="9">
                  <c:v>698</c:v>
                </c:pt>
                <c:pt idx="10">
                  <c:v>725.5</c:v>
                </c:pt>
                <c:pt idx="11">
                  <c:v>760.5</c:v>
                </c:pt>
                <c:pt idx="12">
                  <c:v>885</c:v>
                </c:pt>
                <c:pt idx="13">
                  <c:v>974</c:v>
                </c:pt>
                <c:pt idx="14">
                  <c:v>979.5</c:v>
                </c:pt>
                <c:pt idx="15">
                  <c:v>995</c:v>
                </c:pt>
                <c:pt idx="16">
                  <c:v>996</c:v>
                </c:pt>
                <c:pt idx="17">
                  <c:v>996</c:v>
                </c:pt>
                <c:pt idx="18">
                  <c:v>998</c:v>
                </c:pt>
                <c:pt idx="19">
                  <c:v>1008.5</c:v>
                </c:pt>
                <c:pt idx="20">
                  <c:v>1008.5</c:v>
                </c:pt>
                <c:pt idx="21">
                  <c:v>1124.5</c:v>
                </c:pt>
                <c:pt idx="22">
                  <c:v>1136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-105.5</c:v>
                </c:pt>
                <c:pt idx="1">
                  <c:v>0</c:v>
                </c:pt>
                <c:pt idx="2">
                  <c:v>32.5</c:v>
                </c:pt>
                <c:pt idx="3">
                  <c:v>56.5</c:v>
                </c:pt>
                <c:pt idx="4">
                  <c:v>140</c:v>
                </c:pt>
                <c:pt idx="5">
                  <c:v>145</c:v>
                </c:pt>
                <c:pt idx="6">
                  <c:v>419</c:v>
                </c:pt>
                <c:pt idx="7">
                  <c:v>441.5</c:v>
                </c:pt>
                <c:pt idx="8">
                  <c:v>568.5</c:v>
                </c:pt>
                <c:pt idx="9">
                  <c:v>698</c:v>
                </c:pt>
                <c:pt idx="10">
                  <c:v>725.5</c:v>
                </c:pt>
                <c:pt idx="11">
                  <c:v>760.5</c:v>
                </c:pt>
                <c:pt idx="12">
                  <c:v>885</c:v>
                </c:pt>
                <c:pt idx="13">
                  <c:v>974</c:v>
                </c:pt>
                <c:pt idx="14">
                  <c:v>979.5</c:v>
                </c:pt>
                <c:pt idx="15">
                  <c:v>995</c:v>
                </c:pt>
                <c:pt idx="16">
                  <c:v>996</c:v>
                </c:pt>
                <c:pt idx="17">
                  <c:v>996</c:v>
                </c:pt>
                <c:pt idx="18">
                  <c:v>998</c:v>
                </c:pt>
                <c:pt idx="19">
                  <c:v>1008.5</c:v>
                </c:pt>
                <c:pt idx="20">
                  <c:v>1008.5</c:v>
                </c:pt>
                <c:pt idx="21">
                  <c:v>1124.5</c:v>
                </c:pt>
                <c:pt idx="22">
                  <c:v>1136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5.7194999972125515E-3</c:v>
                </c:pt>
                <c:pt idx="1">
                  <c:v>0</c:v>
                </c:pt>
                <c:pt idx="2">
                  <c:v>6.0575000024982728E-3</c:v>
                </c:pt>
                <c:pt idx="3">
                  <c:v>0.33278150000114692</c:v>
                </c:pt>
                <c:pt idx="4">
                  <c:v>8.2400000028428622E-3</c:v>
                </c:pt>
                <c:pt idx="5">
                  <c:v>8.6950000040815212E-3</c:v>
                </c:pt>
                <c:pt idx="6">
                  <c:v>1.3369000007514842E-2</c:v>
                </c:pt>
                <c:pt idx="7">
                  <c:v>1.4016499997524079E-2</c:v>
                </c:pt>
                <c:pt idx="8">
                  <c:v>1.9893500000762288E-2</c:v>
                </c:pt>
                <c:pt idx="9">
                  <c:v>2.4898000003304332E-2</c:v>
                </c:pt>
                <c:pt idx="10">
                  <c:v>1.4300500006356742E-2</c:v>
                </c:pt>
                <c:pt idx="11">
                  <c:v>-0.47411450000072364</c:v>
                </c:pt>
                <c:pt idx="12">
                  <c:v>-0.16966499999398366</c:v>
                </c:pt>
                <c:pt idx="13">
                  <c:v>9.2673999999533407E-2</c:v>
                </c:pt>
                <c:pt idx="14">
                  <c:v>-0.20664550000219606</c:v>
                </c:pt>
                <c:pt idx="15">
                  <c:v>3.0145000004267786E-2</c:v>
                </c:pt>
                <c:pt idx="16">
                  <c:v>-0.60810399999900255</c:v>
                </c:pt>
                <c:pt idx="17">
                  <c:v>-0.36290399999415968</c:v>
                </c:pt>
                <c:pt idx="18">
                  <c:v>2.4597999996331055E-2</c:v>
                </c:pt>
                <c:pt idx="19">
                  <c:v>-0.43456649999279762</c:v>
                </c:pt>
                <c:pt idx="20">
                  <c:v>-0.27606649999506772</c:v>
                </c:pt>
                <c:pt idx="21">
                  <c:v>0.28094950000377139</c:v>
                </c:pt>
                <c:pt idx="22">
                  <c:v>2.9435999997076578E-2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-105.5</c:v>
                </c:pt>
                <c:pt idx="1">
                  <c:v>0</c:v>
                </c:pt>
                <c:pt idx="2">
                  <c:v>32.5</c:v>
                </c:pt>
                <c:pt idx="3">
                  <c:v>56.5</c:v>
                </c:pt>
                <c:pt idx="4">
                  <c:v>140</c:v>
                </c:pt>
                <c:pt idx="5">
                  <c:v>145</c:v>
                </c:pt>
                <c:pt idx="6">
                  <c:v>419</c:v>
                </c:pt>
                <c:pt idx="7">
                  <c:v>441.5</c:v>
                </c:pt>
                <c:pt idx="8">
                  <c:v>568.5</c:v>
                </c:pt>
                <c:pt idx="9">
                  <c:v>698</c:v>
                </c:pt>
                <c:pt idx="10">
                  <c:v>725.5</c:v>
                </c:pt>
                <c:pt idx="11">
                  <c:v>760.5</c:v>
                </c:pt>
                <c:pt idx="12">
                  <c:v>885</c:v>
                </c:pt>
                <c:pt idx="13">
                  <c:v>974</c:v>
                </c:pt>
                <c:pt idx="14">
                  <c:v>979.5</c:v>
                </c:pt>
                <c:pt idx="15">
                  <c:v>995</c:v>
                </c:pt>
                <c:pt idx="16">
                  <c:v>996</c:v>
                </c:pt>
                <c:pt idx="17">
                  <c:v>996</c:v>
                </c:pt>
                <c:pt idx="18">
                  <c:v>998</c:v>
                </c:pt>
                <c:pt idx="19">
                  <c:v>1008.5</c:v>
                </c:pt>
                <c:pt idx="20">
                  <c:v>1008.5</c:v>
                </c:pt>
                <c:pt idx="21">
                  <c:v>1124.5</c:v>
                </c:pt>
                <c:pt idx="22">
                  <c:v>1136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-105.5</c:v>
                </c:pt>
                <c:pt idx="1">
                  <c:v>0</c:v>
                </c:pt>
                <c:pt idx="2">
                  <c:v>32.5</c:v>
                </c:pt>
                <c:pt idx="3">
                  <c:v>56.5</c:v>
                </c:pt>
                <c:pt idx="4">
                  <c:v>140</c:v>
                </c:pt>
                <c:pt idx="5">
                  <c:v>145</c:v>
                </c:pt>
                <c:pt idx="6">
                  <c:v>419</c:v>
                </c:pt>
                <c:pt idx="7">
                  <c:v>441.5</c:v>
                </c:pt>
                <c:pt idx="8">
                  <c:v>568.5</c:v>
                </c:pt>
                <c:pt idx="9">
                  <c:v>698</c:v>
                </c:pt>
                <c:pt idx="10">
                  <c:v>725.5</c:v>
                </c:pt>
                <c:pt idx="11">
                  <c:v>760.5</c:v>
                </c:pt>
                <c:pt idx="12">
                  <c:v>885</c:v>
                </c:pt>
                <c:pt idx="13">
                  <c:v>974</c:v>
                </c:pt>
                <c:pt idx="14">
                  <c:v>979.5</c:v>
                </c:pt>
                <c:pt idx="15">
                  <c:v>995</c:v>
                </c:pt>
                <c:pt idx="16">
                  <c:v>996</c:v>
                </c:pt>
                <c:pt idx="17">
                  <c:v>996</c:v>
                </c:pt>
                <c:pt idx="18">
                  <c:v>998</c:v>
                </c:pt>
                <c:pt idx="19">
                  <c:v>1008.5</c:v>
                </c:pt>
                <c:pt idx="20">
                  <c:v>1008.5</c:v>
                </c:pt>
                <c:pt idx="21">
                  <c:v>1124.5</c:v>
                </c:pt>
                <c:pt idx="22">
                  <c:v>1136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-105.5</c:v>
                </c:pt>
                <c:pt idx="1">
                  <c:v>0</c:v>
                </c:pt>
                <c:pt idx="2">
                  <c:v>32.5</c:v>
                </c:pt>
                <c:pt idx="3">
                  <c:v>56.5</c:v>
                </c:pt>
                <c:pt idx="4">
                  <c:v>140</c:v>
                </c:pt>
                <c:pt idx="5">
                  <c:v>145</c:v>
                </c:pt>
                <c:pt idx="6">
                  <c:v>419</c:v>
                </c:pt>
                <c:pt idx="7">
                  <c:v>441.5</c:v>
                </c:pt>
                <c:pt idx="8">
                  <c:v>568.5</c:v>
                </c:pt>
                <c:pt idx="9">
                  <c:v>698</c:v>
                </c:pt>
                <c:pt idx="10">
                  <c:v>725.5</c:v>
                </c:pt>
                <c:pt idx="11">
                  <c:v>760.5</c:v>
                </c:pt>
                <c:pt idx="12">
                  <c:v>885</c:v>
                </c:pt>
                <c:pt idx="13">
                  <c:v>974</c:v>
                </c:pt>
                <c:pt idx="14">
                  <c:v>979.5</c:v>
                </c:pt>
                <c:pt idx="15">
                  <c:v>995</c:v>
                </c:pt>
                <c:pt idx="16">
                  <c:v>996</c:v>
                </c:pt>
                <c:pt idx="17">
                  <c:v>996</c:v>
                </c:pt>
                <c:pt idx="18">
                  <c:v>998</c:v>
                </c:pt>
                <c:pt idx="19">
                  <c:v>1008.5</c:v>
                </c:pt>
                <c:pt idx="20">
                  <c:v>1008.5</c:v>
                </c:pt>
                <c:pt idx="21">
                  <c:v>1124.5</c:v>
                </c:pt>
                <c:pt idx="22">
                  <c:v>1136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-105.5</c:v>
                </c:pt>
                <c:pt idx="1">
                  <c:v>0</c:v>
                </c:pt>
                <c:pt idx="2">
                  <c:v>32.5</c:v>
                </c:pt>
                <c:pt idx="3">
                  <c:v>56.5</c:v>
                </c:pt>
                <c:pt idx="4">
                  <c:v>140</c:v>
                </c:pt>
                <c:pt idx="5">
                  <c:v>145</c:v>
                </c:pt>
                <c:pt idx="6">
                  <c:v>419</c:v>
                </c:pt>
                <c:pt idx="7">
                  <c:v>441.5</c:v>
                </c:pt>
                <c:pt idx="8">
                  <c:v>568.5</c:v>
                </c:pt>
                <c:pt idx="9">
                  <c:v>698</c:v>
                </c:pt>
                <c:pt idx="10">
                  <c:v>725.5</c:v>
                </c:pt>
                <c:pt idx="11">
                  <c:v>760.5</c:v>
                </c:pt>
                <c:pt idx="12">
                  <c:v>885</c:v>
                </c:pt>
                <c:pt idx="13">
                  <c:v>974</c:v>
                </c:pt>
                <c:pt idx="14">
                  <c:v>979.5</c:v>
                </c:pt>
                <c:pt idx="15">
                  <c:v>995</c:v>
                </c:pt>
                <c:pt idx="16">
                  <c:v>996</c:v>
                </c:pt>
                <c:pt idx="17">
                  <c:v>996</c:v>
                </c:pt>
                <c:pt idx="18">
                  <c:v>998</c:v>
                </c:pt>
                <c:pt idx="19">
                  <c:v>1008.5</c:v>
                </c:pt>
                <c:pt idx="20">
                  <c:v>1008.5</c:v>
                </c:pt>
                <c:pt idx="21">
                  <c:v>1124.5</c:v>
                </c:pt>
                <c:pt idx="22">
                  <c:v>1136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8.1708030914706367E-2</c:v>
                </c:pt>
                <c:pt idx="1">
                  <c:v>6.0463939022027235E-2</c:v>
                </c:pt>
                <c:pt idx="2">
                  <c:v>5.3919550524282475E-2</c:v>
                </c:pt>
                <c:pt idx="3">
                  <c:v>4.9086771325947888E-2</c:v>
                </c:pt>
                <c:pt idx="4">
                  <c:v>3.2272727031742131E-2</c:v>
                </c:pt>
                <c:pt idx="5">
                  <c:v>3.1265898032089089E-2</c:v>
                </c:pt>
                <c:pt idx="6">
                  <c:v>-2.3908331148897469E-2</c:v>
                </c:pt>
                <c:pt idx="7">
                  <c:v>-2.8439061647336158E-2</c:v>
                </c:pt>
                <c:pt idx="8">
                  <c:v>-5.4012518238523349E-2</c:v>
                </c:pt>
                <c:pt idx="9">
                  <c:v>-8.0089389329537075E-2</c:v>
                </c:pt>
                <c:pt idx="10">
                  <c:v>-8.5626948827628807E-2</c:v>
                </c:pt>
                <c:pt idx="11">
                  <c:v>-9.2674751825200075E-2</c:v>
                </c:pt>
                <c:pt idx="12">
                  <c:v>-0.11774479391656076</c:v>
                </c:pt>
                <c:pt idx="13">
                  <c:v>-0.13566635011038486</c:v>
                </c:pt>
                <c:pt idx="14">
                  <c:v>-0.13677386201000319</c:v>
                </c:pt>
                <c:pt idx="15">
                  <c:v>-0.13989503190892763</c:v>
                </c:pt>
                <c:pt idx="16">
                  <c:v>-0.14009639770885823</c:v>
                </c:pt>
                <c:pt idx="17">
                  <c:v>-0.14009639770885823</c:v>
                </c:pt>
                <c:pt idx="18">
                  <c:v>-0.14049912930871944</c:v>
                </c:pt>
                <c:pt idx="19">
                  <c:v>-0.14261347020799084</c:v>
                </c:pt>
                <c:pt idx="20">
                  <c:v>-0.14261347020799084</c:v>
                </c:pt>
                <c:pt idx="21">
                  <c:v>-0.16597190299994136</c:v>
                </c:pt>
                <c:pt idx="22">
                  <c:v>-0.16828760969914333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-105.5</c:v>
                      </c:pt>
                      <c:pt idx="1">
                        <c:v>0</c:v>
                      </c:pt>
                      <c:pt idx="2">
                        <c:v>32.5</c:v>
                      </c:pt>
                      <c:pt idx="3">
                        <c:v>56.5</c:v>
                      </c:pt>
                      <c:pt idx="4">
                        <c:v>140</c:v>
                      </c:pt>
                      <c:pt idx="5">
                        <c:v>145</c:v>
                      </c:pt>
                      <c:pt idx="6">
                        <c:v>419</c:v>
                      </c:pt>
                      <c:pt idx="7">
                        <c:v>441.5</c:v>
                      </c:pt>
                      <c:pt idx="8">
                        <c:v>568.5</c:v>
                      </c:pt>
                      <c:pt idx="9">
                        <c:v>698</c:v>
                      </c:pt>
                      <c:pt idx="10">
                        <c:v>725.5</c:v>
                      </c:pt>
                      <c:pt idx="11">
                        <c:v>760.5</c:v>
                      </c:pt>
                      <c:pt idx="12">
                        <c:v>885</c:v>
                      </c:pt>
                      <c:pt idx="13">
                        <c:v>974</c:v>
                      </c:pt>
                      <c:pt idx="14">
                        <c:v>979.5</c:v>
                      </c:pt>
                      <c:pt idx="15">
                        <c:v>995</c:v>
                      </c:pt>
                      <c:pt idx="16">
                        <c:v>996</c:v>
                      </c:pt>
                      <c:pt idx="17">
                        <c:v>996</c:v>
                      </c:pt>
                      <c:pt idx="18">
                        <c:v>998</c:v>
                      </c:pt>
                      <c:pt idx="19">
                        <c:v>1008.5</c:v>
                      </c:pt>
                      <c:pt idx="20">
                        <c:v>1008.5</c:v>
                      </c:pt>
                      <c:pt idx="21">
                        <c:v>1124.5</c:v>
                      </c:pt>
                      <c:pt idx="22">
                        <c:v>1136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GSC 03285-00741 Per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-105.5</c:v>
                </c:pt>
                <c:pt idx="1">
                  <c:v>0</c:v>
                </c:pt>
                <c:pt idx="2">
                  <c:v>32.5</c:v>
                </c:pt>
                <c:pt idx="3">
                  <c:v>56.5</c:v>
                </c:pt>
                <c:pt idx="4">
                  <c:v>140</c:v>
                </c:pt>
                <c:pt idx="5">
                  <c:v>145</c:v>
                </c:pt>
                <c:pt idx="6">
                  <c:v>419</c:v>
                </c:pt>
                <c:pt idx="7">
                  <c:v>441.5</c:v>
                </c:pt>
                <c:pt idx="8">
                  <c:v>568.5</c:v>
                </c:pt>
                <c:pt idx="9">
                  <c:v>698</c:v>
                </c:pt>
                <c:pt idx="10">
                  <c:v>725.5</c:v>
                </c:pt>
                <c:pt idx="11">
                  <c:v>760.5</c:v>
                </c:pt>
                <c:pt idx="12">
                  <c:v>885</c:v>
                </c:pt>
                <c:pt idx="13">
                  <c:v>974</c:v>
                </c:pt>
                <c:pt idx="14">
                  <c:v>979.5</c:v>
                </c:pt>
                <c:pt idx="15">
                  <c:v>995</c:v>
                </c:pt>
                <c:pt idx="16">
                  <c:v>996</c:v>
                </c:pt>
                <c:pt idx="17">
                  <c:v>996</c:v>
                </c:pt>
                <c:pt idx="18">
                  <c:v>998</c:v>
                </c:pt>
                <c:pt idx="19">
                  <c:v>1008.5</c:v>
                </c:pt>
                <c:pt idx="20">
                  <c:v>1008.5</c:v>
                </c:pt>
                <c:pt idx="21">
                  <c:v>1124.5</c:v>
                </c:pt>
                <c:pt idx="22">
                  <c:v>1136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-105.5</c:v>
                </c:pt>
                <c:pt idx="1">
                  <c:v>0</c:v>
                </c:pt>
                <c:pt idx="2">
                  <c:v>32.5</c:v>
                </c:pt>
                <c:pt idx="3">
                  <c:v>56.5</c:v>
                </c:pt>
                <c:pt idx="4">
                  <c:v>140</c:v>
                </c:pt>
                <c:pt idx="5">
                  <c:v>145</c:v>
                </c:pt>
                <c:pt idx="6">
                  <c:v>419</c:v>
                </c:pt>
                <c:pt idx="7">
                  <c:v>441.5</c:v>
                </c:pt>
                <c:pt idx="8">
                  <c:v>568.5</c:v>
                </c:pt>
                <c:pt idx="9">
                  <c:v>698</c:v>
                </c:pt>
                <c:pt idx="10">
                  <c:v>725.5</c:v>
                </c:pt>
                <c:pt idx="11">
                  <c:v>760.5</c:v>
                </c:pt>
                <c:pt idx="12">
                  <c:v>885</c:v>
                </c:pt>
                <c:pt idx="13">
                  <c:v>974</c:v>
                </c:pt>
                <c:pt idx="14">
                  <c:v>979.5</c:v>
                </c:pt>
                <c:pt idx="15">
                  <c:v>995</c:v>
                </c:pt>
                <c:pt idx="16">
                  <c:v>996</c:v>
                </c:pt>
                <c:pt idx="17">
                  <c:v>996</c:v>
                </c:pt>
                <c:pt idx="18">
                  <c:v>998</c:v>
                </c:pt>
                <c:pt idx="19">
                  <c:v>1008.5</c:v>
                </c:pt>
                <c:pt idx="20">
                  <c:v>1008.5</c:v>
                </c:pt>
                <c:pt idx="21">
                  <c:v>1124.5</c:v>
                </c:pt>
                <c:pt idx="22">
                  <c:v>1136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-105.5</c:v>
                </c:pt>
                <c:pt idx="1">
                  <c:v>0</c:v>
                </c:pt>
                <c:pt idx="2">
                  <c:v>32.5</c:v>
                </c:pt>
                <c:pt idx="3">
                  <c:v>56.5</c:v>
                </c:pt>
                <c:pt idx="4">
                  <c:v>140</c:v>
                </c:pt>
                <c:pt idx="5">
                  <c:v>145</c:v>
                </c:pt>
                <c:pt idx="6">
                  <c:v>419</c:v>
                </c:pt>
                <c:pt idx="7">
                  <c:v>441.5</c:v>
                </c:pt>
                <c:pt idx="8">
                  <c:v>568.5</c:v>
                </c:pt>
                <c:pt idx="9">
                  <c:v>698</c:v>
                </c:pt>
                <c:pt idx="10">
                  <c:v>725.5</c:v>
                </c:pt>
                <c:pt idx="11">
                  <c:v>760.5</c:v>
                </c:pt>
                <c:pt idx="12">
                  <c:v>885</c:v>
                </c:pt>
                <c:pt idx="13">
                  <c:v>974</c:v>
                </c:pt>
                <c:pt idx="14">
                  <c:v>979.5</c:v>
                </c:pt>
                <c:pt idx="15">
                  <c:v>995</c:v>
                </c:pt>
                <c:pt idx="16">
                  <c:v>996</c:v>
                </c:pt>
                <c:pt idx="17">
                  <c:v>996</c:v>
                </c:pt>
                <c:pt idx="18">
                  <c:v>998</c:v>
                </c:pt>
                <c:pt idx="19">
                  <c:v>1008.5</c:v>
                </c:pt>
                <c:pt idx="20">
                  <c:v>1008.5</c:v>
                </c:pt>
                <c:pt idx="21">
                  <c:v>1124.5</c:v>
                </c:pt>
                <c:pt idx="22">
                  <c:v>1136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-105.5</c:v>
                </c:pt>
                <c:pt idx="1">
                  <c:v>0</c:v>
                </c:pt>
                <c:pt idx="2">
                  <c:v>32.5</c:v>
                </c:pt>
                <c:pt idx="3">
                  <c:v>56.5</c:v>
                </c:pt>
                <c:pt idx="4">
                  <c:v>140</c:v>
                </c:pt>
                <c:pt idx="5">
                  <c:v>145</c:v>
                </c:pt>
                <c:pt idx="6">
                  <c:v>419</c:v>
                </c:pt>
                <c:pt idx="7">
                  <c:v>441.5</c:v>
                </c:pt>
                <c:pt idx="8">
                  <c:v>568.5</c:v>
                </c:pt>
                <c:pt idx="9">
                  <c:v>698</c:v>
                </c:pt>
                <c:pt idx="10">
                  <c:v>725.5</c:v>
                </c:pt>
                <c:pt idx="11">
                  <c:v>760.5</c:v>
                </c:pt>
                <c:pt idx="12">
                  <c:v>885</c:v>
                </c:pt>
                <c:pt idx="13">
                  <c:v>974</c:v>
                </c:pt>
                <c:pt idx="14">
                  <c:v>979.5</c:v>
                </c:pt>
                <c:pt idx="15">
                  <c:v>995</c:v>
                </c:pt>
                <c:pt idx="16">
                  <c:v>996</c:v>
                </c:pt>
                <c:pt idx="17">
                  <c:v>996</c:v>
                </c:pt>
                <c:pt idx="18">
                  <c:v>998</c:v>
                </c:pt>
                <c:pt idx="19">
                  <c:v>1008.5</c:v>
                </c:pt>
                <c:pt idx="20">
                  <c:v>1008.5</c:v>
                </c:pt>
                <c:pt idx="21">
                  <c:v>1124.5</c:v>
                </c:pt>
                <c:pt idx="22">
                  <c:v>1136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5.7194999972125515E-3</c:v>
                </c:pt>
                <c:pt idx="1">
                  <c:v>0</c:v>
                </c:pt>
                <c:pt idx="2">
                  <c:v>6.0575000024982728E-3</c:v>
                </c:pt>
                <c:pt idx="3">
                  <c:v>0.33278150000114692</c:v>
                </c:pt>
                <c:pt idx="4">
                  <c:v>8.2400000028428622E-3</c:v>
                </c:pt>
                <c:pt idx="5">
                  <c:v>8.6950000040815212E-3</c:v>
                </c:pt>
                <c:pt idx="6">
                  <c:v>1.3369000007514842E-2</c:v>
                </c:pt>
                <c:pt idx="7">
                  <c:v>1.4016499997524079E-2</c:v>
                </c:pt>
                <c:pt idx="8">
                  <c:v>1.9893500000762288E-2</c:v>
                </c:pt>
                <c:pt idx="9">
                  <c:v>2.4898000003304332E-2</c:v>
                </c:pt>
                <c:pt idx="10">
                  <c:v>1.4300500006356742E-2</c:v>
                </c:pt>
                <c:pt idx="11">
                  <c:v>-0.47411450000072364</c:v>
                </c:pt>
                <c:pt idx="12">
                  <c:v>-0.16966499999398366</c:v>
                </c:pt>
                <c:pt idx="13">
                  <c:v>9.2673999999533407E-2</c:v>
                </c:pt>
                <c:pt idx="14">
                  <c:v>-0.20664550000219606</c:v>
                </c:pt>
                <c:pt idx="15">
                  <c:v>3.0145000004267786E-2</c:v>
                </c:pt>
                <c:pt idx="16">
                  <c:v>-0.60810399999900255</c:v>
                </c:pt>
                <c:pt idx="17">
                  <c:v>-0.36290399999415968</c:v>
                </c:pt>
                <c:pt idx="18">
                  <c:v>2.4597999996331055E-2</c:v>
                </c:pt>
                <c:pt idx="19">
                  <c:v>-0.43456649999279762</c:v>
                </c:pt>
                <c:pt idx="20">
                  <c:v>-0.27606649999506772</c:v>
                </c:pt>
                <c:pt idx="21">
                  <c:v>0.28094950000377139</c:v>
                </c:pt>
                <c:pt idx="22">
                  <c:v>2.9435999997076578E-2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-105.5</c:v>
                </c:pt>
                <c:pt idx="1">
                  <c:v>0</c:v>
                </c:pt>
                <c:pt idx="2">
                  <c:v>32.5</c:v>
                </c:pt>
                <c:pt idx="3">
                  <c:v>56.5</c:v>
                </c:pt>
                <c:pt idx="4">
                  <c:v>140</c:v>
                </c:pt>
                <c:pt idx="5">
                  <c:v>145</c:v>
                </c:pt>
                <c:pt idx="6">
                  <c:v>419</c:v>
                </c:pt>
                <c:pt idx="7">
                  <c:v>441.5</c:v>
                </c:pt>
                <c:pt idx="8">
                  <c:v>568.5</c:v>
                </c:pt>
                <c:pt idx="9">
                  <c:v>698</c:v>
                </c:pt>
                <c:pt idx="10">
                  <c:v>725.5</c:v>
                </c:pt>
                <c:pt idx="11">
                  <c:v>760.5</c:v>
                </c:pt>
                <c:pt idx="12">
                  <c:v>885</c:v>
                </c:pt>
                <c:pt idx="13">
                  <c:v>974</c:v>
                </c:pt>
                <c:pt idx="14">
                  <c:v>979.5</c:v>
                </c:pt>
                <c:pt idx="15">
                  <c:v>995</c:v>
                </c:pt>
                <c:pt idx="16">
                  <c:v>996</c:v>
                </c:pt>
                <c:pt idx="17">
                  <c:v>996</c:v>
                </c:pt>
                <c:pt idx="18">
                  <c:v>998</c:v>
                </c:pt>
                <c:pt idx="19">
                  <c:v>1008.5</c:v>
                </c:pt>
                <c:pt idx="20">
                  <c:v>1008.5</c:v>
                </c:pt>
                <c:pt idx="21">
                  <c:v>1124.5</c:v>
                </c:pt>
                <c:pt idx="22">
                  <c:v>1136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-105.5</c:v>
                </c:pt>
                <c:pt idx="1">
                  <c:v>0</c:v>
                </c:pt>
                <c:pt idx="2">
                  <c:v>32.5</c:v>
                </c:pt>
                <c:pt idx="3">
                  <c:v>56.5</c:v>
                </c:pt>
                <c:pt idx="4">
                  <c:v>140</c:v>
                </c:pt>
                <c:pt idx="5">
                  <c:v>145</c:v>
                </c:pt>
                <c:pt idx="6">
                  <c:v>419</c:v>
                </c:pt>
                <c:pt idx="7">
                  <c:v>441.5</c:v>
                </c:pt>
                <c:pt idx="8">
                  <c:v>568.5</c:v>
                </c:pt>
                <c:pt idx="9">
                  <c:v>698</c:v>
                </c:pt>
                <c:pt idx="10">
                  <c:v>725.5</c:v>
                </c:pt>
                <c:pt idx="11">
                  <c:v>760.5</c:v>
                </c:pt>
                <c:pt idx="12">
                  <c:v>885</c:v>
                </c:pt>
                <c:pt idx="13">
                  <c:v>974</c:v>
                </c:pt>
                <c:pt idx="14">
                  <c:v>979.5</c:v>
                </c:pt>
                <c:pt idx="15">
                  <c:v>995</c:v>
                </c:pt>
                <c:pt idx="16">
                  <c:v>996</c:v>
                </c:pt>
                <c:pt idx="17">
                  <c:v>996</c:v>
                </c:pt>
                <c:pt idx="18">
                  <c:v>998</c:v>
                </c:pt>
                <c:pt idx="19">
                  <c:v>1008.5</c:v>
                </c:pt>
                <c:pt idx="20">
                  <c:v>1008.5</c:v>
                </c:pt>
                <c:pt idx="21">
                  <c:v>1124.5</c:v>
                </c:pt>
                <c:pt idx="22">
                  <c:v>1136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  <c:pt idx="2">
                    <c:v>3.5000000000000001E-3</c:v>
                  </c:pt>
                  <c:pt idx="3">
                    <c:v>5.5999999999999999E-3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5.8900000000000001E-2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4.8999999999999998E-3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-105.5</c:v>
                </c:pt>
                <c:pt idx="1">
                  <c:v>0</c:v>
                </c:pt>
                <c:pt idx="2">
                  <c:v>32.5</c:v>
                </c:pt>
                <c:pt idx="3">
                  <c:v>56.5</c:v>
                </c:pt>
                <c:pt idx="4">
                  <c:v>140</c:v>
                </c:pt>
                <c:pt idx="5">
                  <c:v>145</c:v>
                </c:pt>
                <c:pt idx="6">
                  <c:v>419</c:v>
                </c:pt>
                <c:pt idx="7">
                  <c:v>441.5</c:v>
                </c:pt>
                <c:pt idx="8">
                  <c:v>568.5</c:v>
                </c:pt>
                <c:pt idx="9">
                  <c:v>698</c:v>
                </c:pt>
                <c:pt idx="10">
                  <c:v>725.5</c:v>
                </c:pt>
                <c:pt idx="11">
                  <c:v>760.5</c:v>
                </c:pt>
                <c:pt idx="12">
                  <c:v>885</c:v>
                </c:pt>
                <c:pt idx="13">
                  <c:v>974</c:v>
                </c:pt>
                <c:pt idx="14">
                  <c:v>979.5</c:v>
                </c:pt>
                <c:pt idx="15">
                  <c:v>995</c:v>
                </c:pt>
                <c:pt idx="16">
                  <c:v>996</c:v>
                </c:pt>
                <c:pt idx="17">
                  <c:v>996</c:v>
                </c:pt>
                <c:pt idx="18">
                  <c:v>998</c:v>
                </c:pt>
                <c:pt idx="19">
                  <c:v>1008.5</c:v>
                </c:pt>
                <c:pt idx="20">
                  <c:v>1008.5</c:v>
                </c:pt>
                <c:pt idx="21">
                  <c:v>1124.5</c:v>
                </c:pt>
                <c:pt idx="22">
                  <c:v>1136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-105.5</c:v>
                </c:pt>
                <c:pt idx="1">
                  <c:v>0</c:v>
                </c:pt>
                <c:pt idx="2">
                  <c:v>32.5</c:v>
                </c:pt>
                <c:pt idx="3">
                  <c:v>56.5</c:v>
                </c:pt>
                <c:pt idx="4">
                  <c:v>140</c:v>
                </c:pt>
                <c:pt idx="5">
                  <c:v>145</c:v>
                </c:pt>
                <c:pt idx="6">
                  <c:v>419</c:v>
                </c:pt>
                <c:pt idx="7">
                  <c:v>441.5</c:v>
                </c:pt>
                <c:pt idx="8">
                  <c:v>568.5</c:v>
                </c:pt>
                <c:pt idx="9">
                  <c:v>698</c:v>
                </c:pt>
                <c:pt idx="10">
                  <c:v>725.5</c:v>
                </c:pt>
                <c:pt idx="11">
                  <c:v>760.5</c:v>
                </c:pt>
                <c:pt idx="12">
                  <c:v>885</c:v>
                </c:pt>
                <c:pt idx="13">
                  <c:v>974</c:v>
                </c:pt>
                <c:pt idx="14">
                  <c:v>979.5</c:v>
                </c:pt>
                <c:pt idx="15">
                  <c:v>995</c:v>
                </c:pt>
                <c:pt idx="16">
                  <c:v>996</c:v>
                </c:pt>
                <c:pt idx="17">
                  <c:v>996</c:v>
                </c:pt>
                <c:pt idx="18">
                  <c:v>998</c:v>
                </c:pt>
                <c:pt idx="19">
                  <c:v>1008.5</c:v>
                </c:pt>
                <c:pt idx="20">
                  <c:v>1008.5</c:v>
                </c:pt>
                <c:pt idx="21">
                  <c:v>1124.5</c:v>
                </c:pt>
                <c:pt idx="22">
                  <c:v>1136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8.1708030914706367E-2</c:v>
                </c:pt>
                <c:pt idx="1">
                  <c:v>6.0463939022027235E-2</c:v>
                </c:pt>
                <c:pt idx="2">
                  <c:v>5.3919550524282475E-2</c:v>
                </c:pt>
                <c:pt idx="3">
                  <c:v>4.9086771325947888E-2</c:v>
                </c:pt>
                <c:pt idx="4">
                  <c:v>3.2272727031742131E-2</c:v>
                </c:pt>
                <c:pt idx="5">
                  <c:v>3.1265898032089089E-2</c:v>
                </c:pt>
                <c:pt idx="6">
                  <c:v>-2.3908331148897469E-2</c:v>
                </c:pt>
                <c:pt idx="7">
                  <c:v>-2.8439061647336158E-2</c:v>
                </c:pt>
                <c:pt idx="8">
                  <c:v>-5.4012518238523349E-2</c:v>
                </c:pt>
                <c:pt idx="9">
                  <c:v>-8.0089389329537075E-2</c:v>
                </c:pt>
                <c:pt idx="10">
                  <c:v>-8.5626948827628807E-2</c:v>
                </c:pt>
                <c:pt idx="11">
                  <c:v>-9.2674751825200075E-2</c:v>
                </c:pt>
                <c:pt idx="12">
                  <c:v>-0.11774479391656076</c:v>
                </c:pt>
                <c:pt idx="13">
                  <c:v>-0.13566635011038486</c:v>
                </c:pt>
                <c:pt idx="14">
                  <c:v>-0.13677386201000319</c:v>
                </c:pt>
                <c:pt idx="15">
                  <c:v>-0.13989503190892763</c:v>
                </c:pt>
                <c:pt idx="16">
                  <c:v>-0.14009639770885823</c:v>
                </c:pt>
                <c:pt idx="17">
                  <c:v>-0.14009639770885823</c:v>
                </c:pt>
                <c:pt idx="18">
                  <c:v>-0.14049912930871944</c:v>
                </c:pt>
                <c:pt idx="19">
                  <c:v>-0.14261347020799084</c:v>
                </c:pt>
                <c:pt idx="20">
                  <c:v>-0.14261347020799084</c:v>
                </c:pt>
                <c:pt idx="21">
                  <c:v>-0.16597190299994136</c:v>
                </c:pt>
                <c:pt idx="22">
                  <c:v>-0.16828760969914333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-105.5</c:v>
                </c:pt>
                <c:pt idx="1">
                  <c:v>0</c:v>
                </c:pt>
                <c:pt idx="2">
                  <c:v>32.5</c:v>
                </c:pt>
                <c:pt idx="3">
                  <c:v>56.5</c:v>
                </c:pt>
                <c:pt idx="4">
                  <c:v>140</c:v>
                </c:pt>
                <c:pt idx="5">
                  <c:v>145</c:v>
                </c:pt>
                <c:pt idx="6">
                  <c:v>419</c:v>
                </c:pt>
                <c:pt idx="7">
                  <c:v>441.5</c:v>
                </c:pt>
                <c:pt idx="8">
                  <c:v>568.5</c:v>
                </c:pt>
                <c:pt idx="9">
                  <c:v>698</c:v>
                </c:pt>
                <c:pt idx="10">
                  <c:v>725.5</c:v>
                </c:pt>
                <c:pt idx="11">
                  <c:v>760.5</c:v>
                </c:pt>
                <c:pt idx="12">
                  <c:v>885</c:v>
                </c:pt>
                <c:pt idx="13">
                  <c:v>974</c:v>
                </c:pt>
                <c:pt idx="14">
                  <c:v>979.5</c:v>
                </c:pt>
                <c:pt idx="15">
                  <c:v>995</c:v>
                </c:pt>
                <c:pt idx="16">
                  <c:v>996</c:v>
                </c:pt>
                <c:pt idx="17">
                  <c:v>996</c:v>
                </c:pt>
                <c:pt idx="18">
                  <c:v>998</c:v>
                </c:pt>
                <c:pt idx="19">
                  <c:v>1008.5</c:v>
                </c:pt>
                <c:pt idx="20">
                  <c:v>1008.5</c:v>
                </c:pt>
                <c:pt idx="21">
                  <c:v>1124.5</c:v>
                </c:pt>
                <c:pt idx="22">
                  <c:v>1136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6081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32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95" customHeight="1" x14ac:dyDescent="0.2"/>
  <cols>
    <col min="1" max="1" width="16.285156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49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D2" s="45" t="s">
        <v>53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57663.364999999998</v>
      </c>
      <c r="D7" s="13" t="s">
        <v>47</v>
      </c>
    </row>
    <row r="8" spans="1:15" ht="12.95" customHeight="1" x14ac:dyDescent="0.2">
      <c r="A8" s="20" t="s">
        <v>3</v>
      </c>
      <c r="C8" s="28">
        <v>2.6161490000000001</v>
      </c>
      <c r="D8" s="22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6.0463939022027235E-2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-2.013657999306079E-4</v>
      </c>
      <c r="D12" s="21"/>
      <c r="E12" s="31" t="s">
        <v>45</v>
      </c>
      <c r="F12" s="32" t="s">
        <v>48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60838.75902986111</v>
      </c>
    </row>
    <row r="15" spans="1:15" ht="12.95" customHeight="1" x14ac:dyDescent="0.2">
      <c r="A15" s="17" t="s">
        <v>17</v>
      </c>
      <c r="C15" s="18">
        <f ca="1">(C7+C11)+(C8+C12)*INT(MAX(F21:F3533))</f>
        <v>60635.141976390296</v>
      </c>
      <c r="E15" s="33" t="s">
        <v>33</v>
      </c>
      <c r="F15" s="35">
        <f ca="1">ROUND(2*(F14-$C$7)/$C$8,0)/2+F13</f>
        <v>1215</v>
      </c>
    </row>
    <row r="16" spans="1:15" ht="12.95" customHeight="1" x14ac:dyDescent="0.2">
      <c r="A16" s="17" t="s">
        <v>4</v>
      </c>
      <c r="C16" s="18">
        <f ca="1">+C8+C12</f>
        <v>2.6159476342000696</v>
      </c>
      <c r="E16" s="33" t="s">
        <v>34</v>
      </c>
      <c r="F16" s="35">
        <f ca="1">ROUND(2*(F14-$C$15)/$C$16,0)/2+F13</f>
        <v>79</v>
      </c>
    </row>
    <row r="17" spans="1:21" ht="12.95" customHeight="1" thickBot="1" x14ac:dyDescent="0.25">
      <c r="A17" s="16" t="s">
        <v>27</v>
      </c>
      <c r="C17" s="20">
        <f>COUNT(C21:C2191)</f>
        <v>23</v>
      </c>
      <c r="E17" s="33" t="s">
        <v>43</v>
      </c>
      <c r="F17" s="36">
        <f ca="1">+$C$15+$C$16*$F$16-15018.5-$C$5/24</f>
        <v>45823.697672825438</v>
      </c>
    </row>
    <row r="18" spans="1:21" ht="12.95" customHeight="1" thickTop="1" thickBot="1" x14ac:dyDescent="0.25">
      <c r="A18" s="17" t="s">
        <v>5</v>
      </c>
      <c r="C18" s="24">
        <f ca="1">+C15</f>
        <v>60635.141976390296</v>
      </c>
      <c r="D18" s="25">
        <f ca="1">+C16</f>
        <v>2.6159476342000696</v>
      </c>
      <c r="E18" s="38" t="s">
        <v>44</v>
      </c>
      <c r="F18" s="37">
        <f ca="1">+($C$15+$C$16*$F$16)-($C$16/2)-15018.5-$C$5/24</f>
        <v>45822.389699008338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42" t="s">
        <v>50</v>
      </c>
      <c r="B21" s="40" t="s">
        <v>51</v>
      </c>
      <c r="C21" s="43">
        <v>57387.366999999998</v>
      </c>
      <c r="D21" s="41">
        <v>3.5000000000000001E-3</v>
      </c>
      <c r="E21" s="20">
        <f t="shared" ref="E21:E43" si="0">+(C21-C$7)/C$8</f>
        <v>-105.49781377131026</v>
      </c>
      <c r="F21" s="20">
        <f t="shared" ref="F21:F43" si="1">ROUND(2*E21,0)/2</f>
        <v>-105.5</v>
      </c>
      <c r="G21" s="20">
        <f t="shared" ref="G21:G43" si="2">+C21-(C$7+F21*C$8)</f>
        <v>5.7194999972125515E-3</v>
      </c>
      <c r="K21" s="20">
        <f t="shared" ref="K21:K43" si="3">+G21</f>
        <v>5.7194999972125515E-3</v>
      </c>
      <c r="O21" s="20">
        <f t="shared" ref="O21:O43" ca="1" si="4">+C$11+C$12*$F21</f>
        <v>8.1708030914706367E-2</v>
      </c>
      <c r="Q21" s="26">
        <f t="shared" ref="Q21:Q43" si="5">+C21-15018.5</f>
        <v>42368.866999999998</v>
      </c>
    </row>
    <row r="22" spans="1:21" ht="12.95" customHeight="1" x14ac:dyDescent="0.2">
      <c r="A22" s="22" t="str">
        <f>$D$7</f>
        <v>VSX</v>
      </c>
      <c r="B22" s="21"/>
      <c r="C22" s="22">
        <f>$C$7</f>
        <v>57663.364999999998</v>
      </c>
      <c r="D22" s="22" t="s">
        <v>13</v>
      </c>
      <c r="E22" s="20">
        <f t="shared" si="0"/>
        <v>0</v>
      </c>
      <c r="F22" s="20">
        <f t="shared" si="1"/>
        <v>0</v>
      </c>
      <c r="G22" s="20">
        <f t="shared" si="2"/>
        <v>0</v>
      </c>
      <c r="K22" s="20">
        <f t="shared" si="3"/>
        <v>0</v>
      </c>
      <c r="O22" s="20">
        <f t="shared" ca="1" si="4"/>
        <v>6.0463939022027235E-2</v>
      </c>
      <c r="Q22" s="26">
        <f t="shared" si="5"/>
        <v>42644.864999999998</v>
      </c>
    </row>
    <row r="23" spans="1:21" ht="12.95" customHeight="1" x14ac:dyDescent="0.2">
      <c r="A23" s="42" t="s">
        <v>50</v>
      </c>
      <c r="B23" s="40" t="s">
        <v>51</v>
      </c>
      <c r="C23" s="43">
        <v>57748.395900000003</v>
      </c>
      <c r="D23" s="41">
        <v>3.5000000000000001E-3</v>
      </c>
      <c r="E23" s="20">
        <f t="shared" si="0"/>
        <v>32.502315426225799</v>
      </c>
      <c r="F23" s="20">
        <f t="shared" si="1"/>
        <v>32.5</v>
      </c>
      <c r="G23" s="20">
        <f t="shared" si="2"/>
        <v>6.0575000024982728E-3</v>
      </c>
      <c r="K23" s="20">
        <f t="shared" si="3"/>
        <v>6.0575000024982728E-3</v>
      </c>
      <c r="O23" s="20">
        <f t="shared" ca="1" si="4"/>
        <v>5.3919550524282475E-2</v>
      </c>
      <c r="Q23" s="26">
        <f t="shared" si="5"/>
        <v>42729.895900000003</v>
      </c>
    </row>
    <row r="24" spans="1:21" ht="12.95" customHeight="1" x14ac:dyDescent="0.2">
      <c r="A24" s="39" t="s">
        <v>50</v>
      </c>
      <c r="B24" s="40" t="s">
        <v>52</v>
      </c>
      <c r="C24" s="44">
        <v>57811.510199999997</v>
      </c>
      <c r="D24" s="41">
        <v>5.5999999999999999E-3</v>
      </c>
      <c r="E24" s="20">
        <f t="shared" si="0"/>
        <v>56.627202808402359</v>
      </c>
      <c r="F24" s="20">
        <f t="shared" si="1"/>
        <v>56.5</v>
      </c>
      <c r="G24" s="20">
        <f t="shared" si="2"/>
        <v>0.33278150000114692</v>
      </c>
      <c r="K24" s="20">
        <f t="shared" si="3"/>
        <v>0.33278150000114692</v>
      </c>
      <c r="O24" s="20">
        <f t="shared" ca="1" si="4"/>
        <v>4.9086771325947888E-2</v>
      </c>
      <c r="Q24" s="26">
        <f t="shared" si="5"/>
        <v>42793.010199999997</v>
      </c>
    </row>
    <row r="25" spans="1:21" ht="12.95" customHeight="1" x14ac:dyDescent="0.2">
      <c r="A25" s="42" t="s">
        <v>50</v>
      </c>
      <c r="B25" s="40" t="s">
        <v>51</v>
      </c>
      <c r="C25" s="43">
        <v>58029.634100000003</v>
      </c>
      <c r="D25" s="41">
        <v>3.5000000000000001E-3</v>
      </c>
      <c r="E25" s="20">
        <f t="shared" si="0"/>
        <v>140.00314966770048</v>
      </c>
      <c r="F25" s="20">
        <f t="shared" si="1"/>
        <v>140</v>
      </c>
      <c r="G25" s="20">
        <f t="shared" si="2"/>
        <v>8.2400000028428622E-3</v>
      </c>
      <c r="K25" s="20">
        <f t="shared" si="3"/>
        <v>8.2400000028428622E-3</v>
      </c>
      <c r="O25" s="20">
        <f t="shared" ca="1" si="4"/>
        <v>3.2272727031742131E-2</v>
      </c>
      <c r="Q25" s="26">
        <f t="shared" si="5"/>
        <v>43011.134100000003</v>
      </c>
    </row>
    <row r="26" spans="1:21" ht="12.95" customHeight="1" x14ac:dyDescent="0.2">
      <c r="A26" s="42" t="s">
        <v>50</v>
      </c>
      <c r="B26" s="40" t="s">
        <v>51</v>
      </c>
      <c r="C26" s="43">
        <v>58042.715300000003</v>
      </c>
      <c r="D26" s="41">
        <v>3.5000000000000001E-3</v>
      </c>
      <c r="E26" s="20">
        <f t="shared" si="0"/>
        <v>145.00332358745831</v>
      </c>
      <c r="F26" s="20">
        <f t="shared" si="1"/>
        <v>145</v>
      </c>
      <c r="G26" s="20">
        <f t="shared" si="2"/>
        <v>8.6950000040815212E-3</v>
      </c>
      <c r="K26" s="20">
        <f t="shared" si="3"/>
        <v>8.6950000040815212E-3</v>
      </c>
      <c r="O26" s="20">
        <f t="shared" ca="1" si="4"/>
        <v>3.1265898032089089E-2</v>
      </c>
      <c r="Q26" s="26">
        <f t="shared" si="5"/>
        <v>43024.215300000003</v>
      </c>
    </row>
    <row r="27" spans="1:21" ht="12.95" customHeight="1" x14ac:dyDescent="0.2">
      <c r="A27" s="42" t="s">
        <v>50</v>
      </c>
      <c r="B27" s="40" t="s">
        <v>51</v>
      </c>
      <c r="C27" s="43">
        <v>58759.544800000003</v>
      </c>
      <c r="D27" s="41">
        <v>3.5000000000000001E-3</v>
      </c>
      <c r="E27" s="20">
        <f t="shared" si="0"/>
        <v>419.00511018294651</v>
      </c>
      <c r="F27" s="20">
        <f t="shared" si="1"/>
        <v>419</v>
      </c>
      <c r="G27" s="20">
        <f t="shared" si="2"/>
        <v>1.3369000007514842E-2</v>
      </c>
      <c r="K27" s="20">
        <f t="shared" si="3"/>
        <v>1.3369000007514842E-2</v>
      </c>
      <c r="O27" s="20">
        <f t="shared" ca="1" si="4"/>
        <v>-2.3908331148897469E-2</v>
      </c>
      <c r="Q27" s="26">
        <f t="shared" si="5"/>
        <v>43741.044800000003</v>
      </c>
    </row>
    <row r="28" spans="1:21" ht="12.95" customHeight="1" x14ac:dyDescent="0.2">
      <c r="A28" s="42" t="s">
        <v>50</v>
      </c>
      <c r="B28" s="40" t="s">
        <v>51</v>
      </c>
      <c r="C28" s="43">
        <v>58818.408799999997</v>
      </c>
      <c r="D28" s="41">
        <v>3.5000000000000001E-3</v>
      </c>
      <c r="E28" s="20">
        <f t="shared" si="0"/>
        <v>441.50535768413783</v>
      </c>
      <c r="F28" s="20">
        <f t="shared" si="1"/>
        <v>441.5</v>
      </c>
      <c r="G28" s="20">
        <f t="shared" si="2"/>
        <v>1.4016499997524079E-2</v>
      </c>
      <c r="K28" s="20">
        <f t="shared" si="3"/>
        <v>1.4016499997524079E-2</v>
      </c>
      <c r="O28" s="20">
        <f t="shared" ca="1" si="4"/>
        <v>-2.8439061647336158E-2</v>
      </c>
      <c r="Q28" s="26">
        <f t="shared" si="5"/>
        <v>43799.908799999997</v>
      </c>
    </row>
    <row r="29" spans="1:21" ht="12.95" customHeight="1" x14ac:dyDescent="0.2">
      <c r="A29" s="42" t="s">
        <v>50</v>
      </c>
      <c r="B29" s="40" t="s">
        <v>51</v>
      </c>
      <c r="C29" s="43">
        <v>59150.6656</v>
      </c>
      <c r="D29" s="41">
        <v>5.8900000000000001E-2</v>
      </c>
      <c r="E29" s="20">
        <f t="shared" si="0"/>
        <v>568.50760411582144</v>
      </c>
      <c r="F29" s="20">
        <f t="shared" si="1"/>
        <v>568.5</v>
      </c>
      <c r="G29" s="20">
        <f t="shared" si="2"/>
        <v>1.9893500000762288E-2</v>
      </c>
      <c r="K29" s="20">
        <f t="shared" si="3"/>
        <v>1.9893500000762288E-2</v>
      </c>
      <c r="O29" s="20">
        <f t="shared" ca="1" si="4"/>
        <v>-5.4012518238523349E-2</v>
      </c>
      <c r="Q29" s="26">
        <f t="shared" si="5"/>
        <v>44132.1656</v>
      </c>
    </row>
    <row r="30" spans="1:21" ht="12.95" customHeight="1" x14ac:dyDescent="0.2">
      <c r="A30" s="42" t="s">
        <v>50</v>
      </c>
      <c r="B30" s="40" t="s">
        <v>51</v>
      </c>
      <c r="C30" s="43">
        <v>59489.461900000002</v>
      </c>
      <c r="D30" s="41">
        <v>3.5000000000000001E-3</v>
      </c>
      <c r="E30" s="20">
        <f t="shared" si="0"/>
        <v>698.00951704203544</v>
      </c>
      <c r="F30" s="20">
        <f t="shared" si="1"/>
        <v>698</v>
      </c>
      <c r="G30" s="20">
        <f t="shared" si="2"/>
        <v>2.4898000003304332E-2</v>
      </c>
      <c r="K30" s="20">
        <f t="shared" si="3"/>
        <v>2.4898000003304332E-2</v>
      </c>
      <c r="O30" s="20">
        <f t="shared" ca="1" si="4"/>
        <v>-8.0089389329537075E-2</v>
      </c>
      <c r="Q30" s="26">
        <f t="shared" si="5"/>
        <v>44470.961900000002</v>
      </c>
    </row>
    <row r="31" spans="1:21" ht="12.95" customHeight="1" x14ac:dyDescent="0.2">
      <c r="A31" s="42" t="s">
        <v>50</v>
      </c>
      <c r="B31" s="40" t="s">
        <v>51</v>
      </c>
      <c r="C31" s="43">
        <v>59561.395400000001</v>
      </c>
      <c r="D31" s="41">
        <v>3.5000000000000001E-3</v>
      </c>
      <c r="E31" s="20">
        <f t="shared" si="0"/>
        <v>725.50546624064737</v>
      </c>
      <c r="F31" s="20">
        <f t="shared" si="1"/>
        <v>725.5</v>
      </c>
      <c r="G31" s="20">
        <f t="shared" si="2"/>
        <v>1.4300500006356742E-2</v>
      </c>
      <c r="K31" s="20">
        <f t="shared" si="3"/>
        <v>1.4300500006356742E-2</v>
      </c>
      <c r="O31" s="20">
        <f t="shared" ca="1" si="4"/>
        <v>-8.5626948827628807E-2</v>
      </c>
      <c r="Q31" s="26">
        <f t="shared" si="5"/>
        <v>44542.895400000001</v>
      </c>
    </row>
    <row r="32" spans="1:21" ht="12.95" customHeight="1" x14ac:dyDescent="0.2">
      <c r="A32" s="39" t="s">
        <v>50</v>
      </c>
      <c r="B32" s="40" t="s">
        <v>52</v>
      </c>
      <c r="C32" s="44">
        <v>59652.472199999997</v>
      </c>
      <c r="D32" s="41">
        <v>4.8999999999999998E-3</v>
      </c>
      <c r="E32" s="20">
        <f t="shared" si="0"/>
        <v>760.31877389246506</v>
      </c>
      <c r="F32" s="20">
        <f t="shared" si="1"/>
        <v>760.5</v>
      </c>
      <c r="G32" s="20">
        <f t="shared" si="2"/>
        <v>-0.47411450000072364</v>
      </c>
      <c r="K32" s="20">
        <f t="shared" si="3"/>
        <v>-0.47411450000072364</v>
      </c>
      <c r="O32" s="20">
        <f t="shared" ca="1" si="4"/>
        <v>-9.2674751825200075E-2</v>
      </c>
      <c r="Q32" s="26">
        <f t="shared" si="5"/>
        <v>44633.972199999997</v>
      </c>
    </row>
    <row r="33" spans="1:17" ht="12.95" customHeight="1" x14ac:dyDescent="0.2">
      <c r="A33" s="39" t="s">
        <v>50</v>
      </c>
      <c r="B33" s="40" t="s">
        <v>51</v>
      </c>
      <c r="C33" s="44">
        <v>59978.487200000003</v>
      </c>
      <c r="D33" s="41">
        <v>3.5000000000000001E-3</v>
      </c>
      <c r="E33" s="20">
        <f t="shared" si="0"/>
        <v>884.93514704246786</v>
      </c>
      <c r="F33" s="20">
        <f t="shared" si="1"/>
        <v>885</v>
      </c>
      <c r="G33" s="20">
        <f t="shared" si="2"/>
        <v>-0.16966499999398366</v>
      </c>
      <c r="K33" s="20">
        <f t="shared" si="3"/>
        <v>-0.16966499999398366</v>
      </c>
      <c r="O33" s="20">
        <f t="shared" ca="1" si="4"/>
        <v>-0.11774479391656076</v>
      </c>
      <c r="Q33" s="26">
        <f t="shared" si="5"/>
        <v>44959.987200000003</v>
      </c>
    </row>
    <row r="34" spans="1:17" ht="12.95" customHeight="1" x14ac:dyDescent="0.2">
      <c r="A34" s="39" t="s">
        <v>50</v>
      </c>
      <c r="B34" s="40" t="s">
        <v>51</v>
      </c>
      <c r="C34" s="44">
        <v>60211.586799999997</v>
      </c>
      <c r="D34" s="41">
        <v>3.5000000000000001E-3</v>
      </c>
      <c r="E34" s="20">
        <f t="shared" si="0"/>
        <v>974.03542382333706</v>
      </c>
      <c r="F34" s="20">
        <f t="shared" si="1"/>
        <v>974</v>
      </c>
      <c r="G34" s="20">
        <f t="shared" si="2"/>
        <v>9.2673999999533407E-2</v>
      </c>
      <c r="K34" s="20">
        <f t="shared" si="3"/>
        <v>9.2673999999533407E-2</v>
      </c>
      <c r="O34" s="20">
        <f t="shared" ca="1" si="4"/>
        <v>-0.13566635011038486</v>
      </c>
      <c r="Q34" s="26">
        <f t="shared" si="5"/>
        <v>45193.086799999997</v>
      </c>
    </row>
    <row r="35" spans="1:17" ht="12.95" customHeight="1" x14ac:dyDescent="0.2">
      <c r="A35" s="39" t="s">
        <v>50</v>
      </c>
      <c r="B35" s="40" t="s">
        <v>51</v>
      </c>
      <c r="C35" s="44">
        <v>60225.676299999999</v>
      </c>
      <c r="D35" s="41">
        <v>3.5000000000000001E-3</v>
      </c>
      <c r="E35" s="20">
        <f t="shared" si="0"/>
        <v>979.42101157082459</v>
      </c>
      <c r="F35" s="20">
        <f t="shared" si="1"/>
        <v>979.5</v>
      </c>
      <c r="G35" s="20">
        <f t="shared" si="2"/>
        <v>-0.20664550000219606</v>
      </c>
      <c r="K35" s="20">
        <f t="shared" si="3"/>
        <v>-0.20664550000219606</v>
      </c>
      <c r="O35" s="20">
        <f t="shared" ca="1" si="4"/>
        <v>-0.13677386201000319</v>
      </c>
      <c r="Q35" s="26">
        <f t="shared" si="5"/>
        <v>45207.176299999999</v>
      </c>
    </row>
    <row r="36" spans="1:17" ht="12.95" customHeight="1" x14ac:dyDescent="0.2">
      <c r="A36" s="42" t="s">
        <v>50</v>
      </c>
      <c r="B36" s="40" t="s">
        <v>51</v>
      </c>
      <c r="C36" s="43">
        <v>60266.463400000001</v>
      </c>
      <c r="D36" s="41">
        <v>3.5000000000000001E-3</v>
      </c>
      <c r="E36" s="20">
        <f t="shared" si="0"/>
        <v>995.0115226617454</v>
      </c>
      <c r="F36" s="20">
        <f t="shared" si="1"/>
        <v>995</v>
      </c>
      <c r="G36" s="20">
        <f t="shared" si="2"/>
        <v>3.0145000004267786E-2</v>
      </c>
      <c r="K36" s="20">
        <f t="shared" si="3"/>
        <v>3.0145000004267786E-2</v>
      </c>
      <c r="O36" s="20">
        <f t="shared" ca="1" si="4"/>
        <v>-0.13989503190892763</v>
      </c>
      <c r="Q36" s="26">
        <f t="shared" si="5"/>
        <v>45247.963400000001</v>
      </c>
    </row>
    <row r="37" spans="1:17" ht="12.95" customHeight="1" x14ac:dyDescent="0.2">
      <c r="A37" s="39" t="s">
        <v>50</v>
      </c>
      <c r="B37" s="40" t="s">
        <v>51</v>
      </c>
      <c r="C37" s="44">
        <v>60268.441299999999</v>
      </c>
      <c r="D37" s="41">
        <v>3.5000000000000001E-3</v>
      </c>
      <c r="E37" s="20">
        <f t="shared" si="0"/>
        <v>995.76755758177399</v>
      </c>
      <c r="F37" s="20">
        <f t="shared" si="1"/>
        <v>996</v>
      </c>
      <c r="G37" s="20">
        <f t="shared" si="2"/>
        <v>-0.60810399999900255</v>
      </c>
      <c r="K37" s="20">
        <f t="shared" si="3"/>
        <v>-0.60810399999900255</v>
      </c>
      <c r="O37" s="20">
        <f t="shared" ca="1" si="4"/>
        <v>-0.14009639770885823</v>
      </c>
      <c r="Q37" s="26">
        <f t="shared" si="5"/>
        <v>45249.941299999999</v>
      </c>
    </row>
    <row r="38" spans="1:17" ht="12.95" customHeight="1" x14ac:dyDescent="0.2">
      <c r="A38" s="39" t="s">
        <v>50</v>
      </c>
      <c r="B38" s="40" t="s">
        <v>51</v>
      </c>
      <c r="C38" s="44">
        <v>60268.686500000003</v>
      </c>
      <c r="D38" s="41">
        <v>3.5000000000000001E-3</v>
      </c>
      <c r="E38" s="20">
        <f t="shared" si="0"/>
        <v>995.86128313028246</v>
      </c>
      <c r="F38" s="20">
        <f t="shared" si="1"/>
        <v>996</v>
      </c>
      <c r="G38" s="20">
        <f t="shared" si="2"/>
        <v>-0.36290399999415968</v>
      </c>
      <c r="K38" s="20">
        <f t="shared" si="3"/>
        <v>-0.36290399999415968</v>
      </c>
      <c r="O38" s="20">
        <f t="shared" ca="1" si="4"/>
        <v>-0.14009639770885823</v>
      </c>
      <c r="Q38" s="26">
        <f t="shared" si="5"/>
        <v>45250.186500000003</v>
      </c>
    </row>
    <row r="39" spans="1:17" ht="12.95" customHeight="1" x14ac:dyDescent="0.2">
      <c r="A39" s="42" t="s">
        <v>50</v>
      </c>
      <c r="B39" s="40" t="s">
        <v>51</v>
      </c>
      <c r="C39" s="43">
        <v>60274.306299999997</v>
      </c>
      <c r="D39" s="41">
        <v>3.5000000000000001E-3</v>
      </c>
      <c r="E39" s="20">
        <f t="shared" si="0"/>
        <v>998.00940236966574</v>
      </c>
      <c r="F39" s="20">
        <f t="shared" si="1"/>
        <v>998</v>
      </c>
      <c r="G39" s="20">
        <f t="shared" si="2"/>
        <v>2.4597999996331055E-2</v>
      </c>
      <c r="K39" s="20">
        <f t="shared" si="3"/>
        <v>2.4597999996331055E-2</v>
      </c>
      <c r="O39" s="20">
        <f t="shared" ca="1" si="4"/>
        <v>-0.14049912930871944</v>
      </c>
      <c r="Q39" s="26">
        <f t="shared" si="5"/>
        <v>45255.806299999997</v>
      </c>
    </row>
    <row r="40" spans="1:17" ht="12.95" customHeight="1" x14ac:dyDescent="0.2">
      <c r="A40" s="39" t="s">
        <v>50</v>
      </c>
      <c r="B40" s="40" t="s">
        <v>51</v>
      </c>
      <c r="C40" s="44">
        <v>60301.316700000003</v>
      </c>
      <c r="D40" s="41">
        <v>3.5000000000000001E-3</v>
      </c>
      <c r="E40" s="20">
        <f t="shared" si="0"/>
        <v>1008.3338907684558</v>
      </c>
      <c r="F40" s="20">
        <f t="shared" si="1"/>
        <v>1008.5</v>
      </c>
      <c r="G40" s="20">
        <f t="shared" si="2"/>
        <v>-0.43456649999279762</v>
      </c>
      <c r="K40" s="20">
        <f t="shared" si="3"/>
        <v>-0.43456649999279762</v>
      </c>
      <c r="O40" s="20">
        <f t="shared" ca="1" si="4"/>
        <v>-0.14261347020799084</v>
      </c>
      <c r="Q40" s="26">
        <f t="shared" si="5"/>
        <v>45282.816700000003</v>
      </c>
    </row>
    <row r="41" spans="1:17" ht="12.95" customHeight="1" x14ac:dyDescent="0.2">
      <c r="A41" s="39" t="s">
        <v>50</v>
      </c>
      <c r="B41" s="40" t="s">
        <v>51</v>
      </c>
      <c r="C41" s="44">
        <v>60301.475200000001</v>
      </c>
      <c r="D41" s="41">
        <v>3.5000000000000001E-3</v>
      </c>
      <c r="E41" s="20">
        <f t="shared" si="0"/>
        <v>1008.3944760027058</v>
      </c>
      <c r="F41" s="20">
        <f t="shared" si="1"/>
        <v>1008.5</v>
      </c>
      <c r="G41" s="20">
        <f t="shared" si="2"/>
        <v>-0.27606649999506772</v>
      </c>
      <c r="K41" s="20">
        <f t="shared" si="3"/>
        <v>-0.27606649999506772</v>
      </c>
      <c r="O41" s="20">
        <f t="shared" ca="1" si="4"/>
        <v>-0.14261347020799084</v>
      </c>
      <c r="Q41" s="26">
        <f t="shared" si="5"/>
        <v>45282.975200000001</v>
      </c>
    </row>
    <row r="42" spans="1:17" ht="12.95" customHeight="1" x14ac:dyDescent="0.2">
      <c r="A42" s="42" t="s">
        <v>50</v>
      </c>
      <c r="B42" s="40" t="s">
        <v>51</v>
      </c>
      <c r="C42" s="43">
        <v>60605.505499999999</v>
      </c>
      <c r="D42" s="41">
        <v>3.5000000000000001E-3</v>
      </c>
      <c r="E42" s="20">
        <f t="shared" si="0"/>
        <v>1124.6073904812001</v>
      </c>
      <c r="F42" s="20">
        <f t="shared" si="1"/>
        <v>1124.5</v>
      </c>
      <c r="G42" s="20">
        <f t="shared" si="2"/>
        <v>0.28094950000377139</v>
      </c>
      <c r="K42" s="20">
        <f t="shared" si="3"/>
        <v>0.28094950000377139</v>
      </c>
      <c r="O42" s="20">
        <f t="shared" ca="1" si="4"/>
        <v>-0.16597190299994136</v>
      </c>
      <c r="Q42" s="26">
        <f t="shared" si="5"/>
        <v>45587.005499999999</v>
      </c>
    </row>
    <row r="43" spans="1:17" ht="12.95" customHeight="1" x14ac:dyDescent="0.2">
      <c r="A43" s="42" t="s">
        <v>50</v>
      </c>
      <c r="B43" s="40" t="s">
        <v>51</v>
      </c>
      <c r="C43" s="43">
        <v>60635.339699999997</v>
      </c>
      <c r="D43" s="41">
        <v>3.5000000000000001E-3</v>
      </c>
      <c r="E43" s="20">
        <f t="shared" si="0"/>
        <v>1136.0112516527151</v>
      </c>
      <c r="F43" s="20">
        <f t="shared" si="1"/>
        <v>1136</v>
      </c>
      <c r="G43" s="20">
        <f t="shared" si="2"/>
        <v>2.9435999997076578E-2</v>
      </c>
      <c r="K43" s="20">
        <f t="shared" si="3"/>
        <v>2.9435999997076578E-2</v>
      </c>
      <c r="O43" s="20">
        <f t="shared" ca="1" si="4"/>
        <v>-0.16828760969914333</v>
      </c>
      <c r="Q43" s="26">
        <f t="shared" si="5"/>
        <v>45616.839699999997</v>
      </c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Y43">
    <sortCondition ref="C21:C43"/>
  </sortState>
  <phoneticPr fontId="6" type="noConversion"/>
  <hyperlinks>
    <hyperlink ref="D2" r:id="rId1" display="https://vsx.aavso.org/index.php?view=detail.top&amp;oid=608161" xr:uid="{5FECFDB1-BE3A-406C-9BCB-0BBAA7670AD5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2025-06-12T06:13:00Z</dcterms:modified>
</cp:coreProperties>
</file>