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CD36900-CB5F-4A13-B925-1A22837CDA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Q22" i="1"/>
  <c r="Q23" i="1"/>
  <c r="Q24" i="1"/>
  <c r="Q25" i="1"/>
  <c r="Q26" i="1"/>
  <c r="Q27" i="1"/>
  <c r="Q28" i="1"/>
  <c r="Q29" i="1"/>
  <c r="A21" i="1"/>
  <c r="H20" i="1"/>
  <c r="C21" i="1"/>
  <c r="E21" i="1"/>
  <c r="F21" i="1"/>
  <c r="G11" i="1"/>
  <c r="F11" i="1"/>
  <c r="E14" i="1"/>
  <c r="Q21" i="1"/>
  <c r="C17" i="1"/>
  <c r="G21" i="1"/>
  <c r="H21" i="1"/>
  <c r="C11" i="1"/>
  <c r="E15" i="1" l="1"/>
  <c r="C12" i="1"/>
  <c r="C16" i="1" l="1"/>
  <c r="D18" i="1" s="1"/>
  <c r="O29" i="1"/>
  <c r="O27" i="1"/>
  <c r="O23" i="1"/>
  <c r="O28" i="1"/>
  <c r="O24" i="1"/>
  <c r="C15" i="1"/>
  <c r="O26" i="1"/>
  <c r="O22" i="1"/>
  <c r="O21" i="1"/>
  <c r="O25" i="1"/>
  <c r="C18" i="1" l="1"/>
  <c r="E16" i="1"/>
  <c r="E17" i="1" s="1"/>
</calcChain>
</file>

<file path=xl/sharedStrings.xml><?xml version="1.0" encoding="utf-8"?>
<sst xmlns="http://schemas.openxmlformats.org/spreadsheetml/2006/main" count="66" uniqueCount="50">
  <si>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</si>
  <si>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</si>
  <si>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</si>
  <si>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</si>
  <si>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</si>
  <si>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</si>
  <si>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</si>
  <si>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</si>
  <si>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</si>
  <si>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</si>
  <si>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</si>
  <si>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</si>
  <si>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</si>
  <si>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</si>
  <si>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</si>
  <si>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</si>
  <si>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</si>
  <si>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</si>
  <si>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</si>
  <si>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</si>
  <si>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</si>
  <si>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</si>
  <si>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</si>
  <si>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</si>
  <si>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</si>
  <si>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</si>
  <si>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</si>
  <si>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</si>
  <si>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</si>
  <si>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</si>
  <si>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</si>
  <si>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</si>
  <si>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</si>
  <si>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</si>
  <si>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</si>
  <si>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</si>
  <si>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</si>
  <si>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</si>
  <si>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</si>
  <si>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</si>
  <si>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</si>
  <si>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V0600 Per</t>
  </si>
  <si>
    <t>V0600 Per / GSC 2345-1896</t>
  </si>
  <si>
    <t>EB</t>
  </si>
  <si>
    <t>BRNO</t>
  </si>
  <si>
    <t>OEJV 0160</t>
  </si>
  <si>
    <t>I</t>
  </si>
  <si>
    <t>II</t>
  </si>
  <si>
    <t>G2345-1896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</si>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</sst>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V0600 Per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7-4F68-91D3-86129DAF03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-0.22049999999580905</c:v>
                </c:pt>
                <c:pt idx="2">
                  <c:v>-0.22049999999580905</c:v>
                </c:pt>
                <c:pt idx="3">
                  <c:v>-0.22049999999580905</c:v>
                </c:pt>
                <c:pt idx="4">
                  <c:v>-0.22040999999444466</c:v>
                </c:pt>
                <c:pt idx="5">
                  <c:v>-0.23609500000020489</c:v>
                </c:pt>
                <c:pt idx="6">
                  <c:v>-0.22709500000200933</c:v>
                </c:pt>
                <c:pt idx="7">
                  <c:v>-0.22569500000099652</c:v>
                </c:pt>
                <c:pt idx="8">
                  <c:v>-0.22109500000078697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7-4F68-91D3-86129DAF03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07-4F68-91D3-86129DAF03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07-4F68-91D3-86129DAF03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07-4F68-91D3-86129DAF03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07-4F68-91D3-86129DAF03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8.9999999999999998E-4</c:v>
                  </c:pt>
                  <c:pt idx="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07-4F68-91D3-86129DAF03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9.5954149434501756E-5</c:v>
                </c:pt>
                <c:pt idx="1">
                  <c:v>-0.22286835755220871</c:v>
                </c:pt>
                <c:pt idx="2">
                  <c:v>-0.22286835755220871</c:v>
                </c:pt>
                <c:pt idx="3">
                  <c:v>-0.22286835755220871</c:v>
                </c:pt>
                <c:pt idx="4">
                  <c:v>-0.22286835755220871</c:v>
                </c:pt>
                <c:pt idx="5">
                  <c:v>-0.22512813098161727</c:v>
                </c:pt>
                <c:pt idx="6">
                  <c:v>-0.22512813098161727</c:v>
                </c:pt>
                <c:pt idx="7">
                  <c:v>-0.22512813098161727</c:v>
                </c:pt>
                <c:pt idx="8">
                  <c:v>-0.22512813098161727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07-4F68-91D3-86129DAF038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3700</c:v>
                </c:pt>
                <c:pt idx="2">
                  <c:v>3700</c:v>
                </c:pt>
                <c:pt idx="3">
                  <c:v>3700</c:v>
                </c:pt>
                <c:pt idx="4">
                  <c:v>3700</c:v>
                </c:pt>
                <c:pt idx="5">
                  <c:v>3737.5</c:v>
                </c:pt>
                <c:pt idx="6">
                  <c:v>3737.5</c:v>
                </c:pt>
                <c:pt idx="7">
                  <c:v>3737.5</c:v>
                </c:pt>
                <c:pt idx="8">
                  <c:v>3737.5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07-4F68-91D3-86129DAF0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72592"/>
        <c:axId val="1"/>
      </c:scatterChart>
      <c:valAx>
        <c:axId val="95647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6472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9333FB-D35D-84C4-AA0A-3F0306398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  <c r="E2" s="3" t="s">
        <v>41</v>
      </c>
      <c r="F2" s="3" t="s">
        <v>48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50401.593999999997</v>
      </c>
      <c r="D7" s="9" t="s">
        <v>44</v>
      </c>
    </row>
    <row r="8" spans="1:7" s="3" customFormat="1" ht="12.95" customHeight="1" x14ac:dyDescent="0.2">
      <c r="A8" s="3" t="s">
        <v>3</v>
      </c>
      <c r="C8" s="33">
        <v>1.4697499999999999</v>
      </c>
      <c r="D8" s="9" t="s">
        <v>44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9.5954149434501756E-5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-6.0260624784227896E-5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60372.811102893516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55893.824651999326</v>
      </c>
      <c r="D15" s="15" t="s">
        <v>38</v>
      </c>
      <c r="E15" s="16">
        <f ca="1">ROUND(2*(E14-$C$7)/$C$8,0)/2+E13</f>
        <v>6785.5</v>
      </c>
    </row>
    <row r="16" spans="1:7" s="3" customFormat="1" ht="12.95" customHeight="1" x14ac:dyDescent="0.2">
      <c r="A16" s="5" t="s">
        <v>4</v>
      </c>
      <c r="C16" s="19">
        <f ca="1">+C8+C12</f>
        <v>1.4696897393752157</v>
      </c>
      <c r="D16" s="15" t="s">
        <v>39</v>
      </c>
      <c r="E16" s="13">
        <f ca="1">ROUND(2*(E14-$C$15)/$C$16,0)/2+E13</f>
        <v>3048.5</v>
      </c>
    </row>
    <row r="17" spans="1:18" s="3" customFormat="1" ht="12.95" customHeight="1" thickBot="1" x14ac:dyDescent="0.25">
      <c r="A17" s="15" t="s">
        <v>29</v>
      </c>
      <c r="C17" s="3">
        <f>COUNT(C21:C2191)</f>
        <v>9</v>
      </c>
      <c r="D17" s="15" t="s">
        <v>33</v>
      </c>
      <c r="E17" s="20">
        <f ca="1">+$C$15+$C$16*E16-15018.5-$C$9/24</f>
        <v>45356.069655818006</v>
      </c>
    </row>
    <row r="18" spans="1:18" s="3" customFormat="1" ht="12.95" customHeight="1" thickTop="1" thickBot="1" x14ac:dyDescent="0.25">
      <c r="A18" s="5" t="s">
        <v>5</v>
      </c>
      <c r="C18" s="21">
        <f ca="1">+C15</f>
        <v>55893.824651999326</v>
      </c>
      <c r="D18" s="22">
        <f ca="1">+C16</f>
        <v>1.4696897393752157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tr">
        <f>A21</f>
        <v>BRNO</v>
      </c>
      <c r="I20" s="26" t="s">
        <v>49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tr">
        <f>D$7</f>
        <v>BRNO</v>
      </c>
      <c r="C21" s="8">
        <f>C$7</f>
        <v>50401.593999999997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9.5954149434501756E-5</v>
      </c>
      <c r="Q21" s="29">
        <f>+C21-15018.5</f>
        <v>35383.093999999997</v>
      </c>
    </row>
    <row r="22" spans="1:18" s="3" customFormat="1" ht="12.95" customHeight="1" x14ac:dyDescent="0.2">
      <c r="A22" s="30" t="s">
        <v>45</v>
      </c>
      <c r="B22" s="31" t="s">
        <v>46</v>
      </c>
      <c r="C22" s="32">
        <v>55839.448499999999</v>
      </c>
      <c r="D22" s="32">
        <v>5.9999999999999995E-4</v>
      </c>
      <c r="E22" s="3">
        <f t="shared" ref="E22:E29" si="0">+(C22-C$7)/C$8</f>
        <v>3699.849974485458</v>
      </c>
      <c r="F22" s="3">
        <f t="shared" ref="F22:F29" si="1">ROUND(2*E22,0)/2</f>
        <v>3700</v>
      </c>
      <c r="G22" s="3">
        <f t="shared" ref="G22:G29" si="2">+C22-(C$7+F22*C$8)</f>
        <v>-0.22049999999580905</v>
      </c>
      <c r="I22" s="3">
        <f t="shared" ref="I22:I29" si="3">+G22</f>
        <v>-0.22049999999580905</v>
      </c>
      <c r="O22" s="3">
        <f t="shared" ref="O22:O29" ca="1" si="4">+C$11+C$12*$F22</f>
        <v>-0.22286835755220871</v>
      </c>
      <c r="Q22" s="29">
        <f t="shared" ref="Q22:Q29" si="5">+C22-15018.5</f>
        <v>40820.948499999999</v>
      </c>
    </row>
    <row r="23" spans="1:18" s="3" customFormat="1" ht="12.95" customHeight="1" x14ac:dyDescent="0.2">
      <c r="A23" s="30" t="s">
        <v>45</v>
      </c>
      <c r="B23" s="31" t="s">
        <v>46</v>
      </c>
      <c r="C23" s="32">
        <v>55839.448499999999</v>
      </c>
      <c r="D23" s="32">
        <v>5.9999999999999995E-4</v>
      </c>
      <c r="E23" s="3">
        <f t="shared" si="0"/>
        <v>3699.849974485458</v>
      </c>
      <c r="F23" s="3">
        <f t="shared" si="1"/>
        <v>3700</v>
      </c>
      <c r="G23" s="3">
        <f t="shared" si="2"/>
        <v>-0.22049999999580905</v>
      </c>
      <c r="I23" s="3">
        <f t="shared" si="3"/>
        <v>-0.22049999999580905</v>
      </c>
      <c r="O23" s="3">
        <f t="shared" ca="1" si="4"/>
        <v>-0.22286835755220871</v>
      </c>
      <c r="Q23" s="29">
        <f t="shared" si="5"/>
        <v>40820.948499999999</v>
      </c>
    </row>
    <row r="24" spans="1:18" s="3" customFormat="1" ht="12.95" customHeight="1" x14ac:dyDescent="0.2">
      <c r="A24" s="30" t="s">
        <v>45</v>
      </c>
      <c r="B24" s="31" t="s">
        <v>46</v>
      </c>
      <c r="C24" s="32">
        <v>55839.448499999999</v>
      </c>
      <c r="D24" s="32">
        <v>5.9999999999999995E-4</v>
      </c>
      <c r="E24" s="3">
        <f t="shared" si="0"/>
        <v>3699.849974485458</v>
      </c>
      <c r="F24" s="3">
        <f t="shared" si="1"/>
        <v>3700</v>
      </c>
      <c r="G24" s="3">
        <f t="shared" si="2"/>
        <v>-0.22049999999580905</v>
      </c>
      <c r="I24" s="3">
        <f t="shared" si="3"/>
        <v>-0.22049999999580905</v>
      </c>
      <c r="O24" s="3">
        <f t="shared" ca="1" si="4"/>
        <v>-0.22286835755220871</v>
      </c>
      <c r="Q24" s="29">
        <f t="shared" si="5"/>
        <v>40820.948499999999</v>
      </c>
    </row>
    <row r="25" spans="1:18" s="3" customFormat="1" ht="12.95" customHeight="1" x14ac:dyDescent="0.2">
      <c r="A25" s="30" t="s">
        <v>45</v>
      </c>
      <c r="B25" s="31" t="s">
        <v>46</v>
      </c>
      <c r="C25" s="32">
        <v>55839.44859</v>
      </c>
      <c r="D25" s="32">
        <v>5.9999999999999995E-4</v>
      </c>
      <c r="E25" s="3">
        <f t="shared" si="0"/>
        <v>3699.8500357203625</v>
      </c>
      <c r="F25" s="3">
        <f t="shared" si="1"/>
        <v>3700</v>
      </c>
      <c r="G25" s="3">
        <f t="shared" si="2"/>
        <v>-0.22040999999444466</v>
      </c>
      <c r="I25" s="3">
        <f t="shared" si="3"/>
        <v>-0.22040999999444466</v>
      </c>
      <c r="O25" s="3">
        <f t="shared" ca="1" si="4"/>
        <v>-0.22286835755220871</v>
      </c>
      <c r="Q25" s="29">
        <f t="shared" si="5"/>
        <v>40820.94859</v>
      </c>
    </row>
    <row r="26" spans="1:18" s="3" customFormat="1" ht="12.95" customHeight="1" x14ac:dyDescent="0.2">
      <c r="A26" s="30" t="s">
        <v>45</v>
      </c>
      <c r="B26" s="31" t="s">
        <v>47</v>
      </c>
      <c r="C26" s="32">
        <v>55894.54853</v>
      </c>
      <c r="D26" s="32">
        <v>3.0000000000000001E-3</v>
      </c>
      <c r="E26" s="3">
        <f t="shared" si="0"/>
        <v>3737.3393638373896</v>
      </c>
      <c r="F26" s="3">
        <f t="shared" si="1"/>
        <v>3737.5</v>
      </c>
      <c r="G26" s="3">
        <f t="shared" si="2"/>
        <v>-0.23609500000020489</v>
      </c>
      <c r="I26" s="3">
        <f t="shared" si="3"/>
        <v>-0.23609500000020489</v>
      </c>
      <c r="O26" s="3">
        <f t="shared" ca="1" si="4"/>
        <v>-0.22512813098161727</v>
      </c>
      <c r="Q26" s="29">
        <f t="shared" si="5"/>
        <v>40876.04853</v>
      </c>
    </row>
    <row r="27" spans="1:18" s="3" customFormat="1" ht="12.95" customHeight="1" x14ac:dyDescent="0.2">
      <c r="A27" s="30" t="s">
        <v>45</v>
      </c>
      <c r="B27" s="31" t="s">
        <v>47</v>
      </c>
      <c r="C27" s="32">
        <v>55894.557529999998</v>
      </c>
      <c r="D27" s="32">
        <v>2E-3</v>
      </c>
      <c r="E27" s="3">
        <f t="shared" si="0"/>
        <v>3737.3454873277778</v>
      </c>
      <c r="F27" s="3">
        <f t="shared" si="1"/>
        <v>3737.5</v>
      </c>
      <c r="G27" s="3">
        <f t="shared" si="2"/>
        <v>-0.22709500000200933</v>
      </c>
      <c r="I27" s="3">
        <f t="shared" si="3"/>
        <v>-0.22709500000200933</v>
      </c>
      <c r="O27" s="3">
        <f t="shared" ca="1" si="4"/>
        <v>-0.22512813098161727</v>
      </c>
      <c r="Q27" s="29">
        <f t="shared" si="5"/>
        <v>40876.057529999998</v>
      </c>
    </row>
    <row r="28" spans="1:18" s="3" customFormat="1" ht="12.95" customHeight="1" x14ac:dyDescent="0.2">
      <c r="A28" s="30" t="s">
        <v>45</v>
      </c>
      <c r="B28" s="31" t="s">
        <v>47</v>
      </c>
      <c r="C28" s="32">
        <v>55894.558929999999</v>
      </c>
      <c r="D28" s="32">
        <v>8.9999999999999998E-4</v>
      </c>
      <c r="E28" s="3">
        <f t="shared" si="0"/>
        <v>3737.3464398707279</v>
      </c>
      <c r="F28" s="3">
        <f t="shared" si="1"/>
        <v>3737.5</v>
      </c>
      <c r="G28" s="3">
        <f t="shared" si="2"/>
        <v>-0.22569500000099652</v>
      </c>
      <c r="I28" s="3">
        <f t="shared" si="3"/>
        <v>-0.22569500000099652</v>
      </c>
      <c r="O28" s="3">
        <f t="shared" ca="1" si="4"/>
        <v>-0.22512813098161727</v>
      </c>
      <c r="Q28" s="29">
        <f t="shared" si="5"/>
        <v>40876.058929999999</v>
      </c>
    </row>
    <row r="29" spans="1:18" s="3" customFormat="1" ht="12.95" customHeight="1" x14ac:dyDescent="0.2">
      <c r="A29" s="30" t="s">
        <v>45</v>
      </c>
      <c r="B29" s="31" t="s">
        <v>47</v>
      </c>
      <c r="C29" s="32">
        <v>55894.563529999999</v>
      </c>
      <c r="D29" s="32">
        <v>2E-3</v>
      </c>
      <c r="E29" s="3">
        <f t="shared" si="0"/>
        <v>3737.3495696547047</v>
      </c>
      <c r="F29" s="3">
        <f t="shared" si="1"/>
        <v>3737.5</v>
      </c>
      <c r="G29" s="3">
        <f t="shared" si="2"/>
        <v>-0.22109500000078697</v>
      </c>
      <c r="I29" s="3">
        <f t="shared" si="3"/>
        <v>-0.22109500000078697</v>
      </c>
      <c r="O29" s="3">
        <f t="shared" ca="1" si="4"/>
        <v>-0.22512813098161727</v>
      </c>
      <c r="Q29" s="29">
        <f t="shared" si="5"/>
        <v>40876.063529999999</v>
      </c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2024-03-03T06:27:59Z</dcterms:modified>
</cp:coreProperties>
</file>