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359015-4744-45E9-8634-DC0265893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 s="1"/>
  <c r="G25" i="1" s="1"/>
  <c r="K25" i="1" s="1"/>
  <c r="Q25" i="1"/>
  <c r="E23" i="1"/>
  <c r="F23" i="1"/>
  <c r="D9" i="1"/>
  <c r="C9" i="1"/>
  <c r="Q23" i="1"/>
  <c r="Q22" i="1"/>
  <c r="C7" i="1"/>
  <c r="G23" i="1"/>
  <c r="K23" i="1"/>
  <c r="C8" i="1"/>
  <c r="E21" i="1"/>
  <c r="F21" i="1"/>
  <c r="G21" i="1"/>
  <c r="I21" i="1"/>
  <c r="F16" i="1"/>
  <c r="F17" i="1" s="1"/>
  <c r="C17" i="1"/>
  <c r="Q21" i="1"/>
  <c r="E22" i="1"/>
  <c r="F22" i="1"/>
  <c r="G22" i="1"/>
  <c r="K22" i="1"/>
  <c r="C11" i="1"/>
  <c r="C12" i="1"/>
  <c r="O25" i="1" l="1"/>
  <c r="O24" i="1"/>
  <c r="O21" i="1"/>
  <c r="O23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<sst xmlns="http://schemas.openxmlformats.org/spreadsheetml/2006/main" count="53" uniqueCount="49">
  <si>
    <t>VSB-64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</si>
  <si>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</si>
  <si>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</si>
  <si>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</si>
  <si>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</si>
  <si>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</si>
  <si>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</si>
  <si>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</si>
  <si>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</si>
  <si>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</si>
  <si>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</si>
  <si>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</si>
  <si>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</si>
  <si>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</si>
  <si>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</si>
  <si>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</si>
  <si>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</si>
  <si>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</si>
  <si>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</si>
  <si>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</si>
  <si>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</si>
  <si>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</si>
  <si>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</si>
  <si>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</si>
  <si>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</si>
  <si>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</si>
  <si>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</si>
  <si>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</si>
  <si>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</si>
  <si>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</si>
  <si>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</si>
  <si>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</si>
  <si>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</si>
  <si>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</si>
  <si>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</si>
  <si>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</si>
  <si>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</si>
  <si>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</si>
  <si>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</si>
  <si>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</si>
  <si>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</si>
  <si>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</si>
  <si>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EB</t>
  </si>
  <si>
    <t>IBVS 5960</t>
  </si>
  <si>
    <t>II</t>
  </si>
  <si>
    <t>vis</t>
  </si>
  <si>
    <t>Rc</t>
  </si>
  <si>
    <t>JBAV, 60</t>
  </si>
  <si>
    <t>V0732 Per / GSC 3684-1954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</si>
</sst>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4" fillId="0" borderId="0"/>
    <xf numFmtId="0" fontId="13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13" fillId="0" borderId="5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165" fontId="29" fillId="0" borderId="0" xfId="41" applyNumberFormat="1" applyFont="1" applyAlignment="1">
      <alignment horizontal="left" vertical="center"/>
    </xf>
    <xf numFmtId="166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V0732 Per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900.5</c:v>
                </c:pt>
                <c:pt idx="2">
                  <c:v>1466</c:v>
                </c:pt>
                <c:pt idx="3">
                  <c:v>1711.5</c:v>
                </c:pt>
                <c:pt idx="4">
                  <c:v>1713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30-4611-9AE2-27C4B3F055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900.5</c:v>
                </c:pt>
                <c:pt idx="2">
                  <c:v>1466</c:v>
                </c:pt>
                <c:pt idx="3">
                  <c:v>1711.5</c:v>
                </c:pt>
                <c:pt idx="4">
                  <c:v>1713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30-4611-9AE2-27C4B3F055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900.5</c:v>
                </c:pt>
                <c:pt idx="2">
                  <c:v>1466</c:v>
                </c:pt>
                <c:pt idx="3">
                  <c:v>1711.5</c:v>
                </c:pt>
                <c:pt idx="4">
                  <c:v>1713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30-4611-9AE2-27C4B3F055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900.5</c:v>
                </c:pt>
                <c:pt idx="2">
                  <c:v>1466</c:v>
                </c:pt>
                <c:pt idx="3">
                  <c:v>1711.5</c:v>
                </c:pt>
                <c:pt idx="4">
                  <c:v>1713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-0.122575000001234</c:v>
                </c:pt>
                <c:pt idx="2">
                  <c:v>-0.20349999999598367</c:v>
                </c:pt>
                <c:pt idx="3">
                  <c:v>-0.24182499999733409</c:v>
                </c:pt>
                <c:pt idx="4">
                  <c:v>-0.23834999999962747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30-4611-9AE2-27C4B3F055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900.5</c:v>
                </c:pt>
                <c:pt idx="2">
                  <c:v>1466</c:v>
                </c:pt>
                <c:pt idx="3">
                  <c:v>1711.5</c:v>
                </c:pt>
                <c:pt idx="4">
                  <c:v>1713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30-4611-9AE2-27C4B3F055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900.5</c:v>
                </c:pt>
                <c:pt idx="2">
                  <c:v>1466</c:v>
                </c:pt>
                <c:pt idx="3">
                  <c:v>1711.5</c:v>
                </c:pt>
                <c:pt idx="4">
                  <c:v>1713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30-4611-9AE2-27C4B3F055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900.5</c:v>
                </c:pt>
                <c:pt idx="2">
                  <c:v>1466</c:v>
                </c:pt>
                <c:pt idx="3">
                  <c:v>1711.5</c:v>
                </c:pt>
                <c:pt idx="4">
                  <c:v>1713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30-4611-9AE2-27C4B3F055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900.5</c:v>
                </c:pt>
                <c:pt idx="2">
                  <c:v>1466</c:v>
                </c:pt>
                <c:pt idx="3">
                  <c:v>1711.5</c:v>
                </c:pt>
                <c:pt idx="4">
                  <c:v>1713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1.3221453706684094E-3</c:v>
                </c:pt>
                <c:pt idx="1">
                  <c:v>-0.12507762747101575</c:v>
                </c:pt>
                <c:pt idx="2">
                  <c:v>-0.20445471968864193</c:v>
                </c:pt>
                <c:pt idx="3">
                  <c:v>-0.23891462444448142</c:v>
                </c:pt>
                <c:pt idx="4">
                  <c:v>-0.23912517376070855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30-4611-9AE2-27C4B3F0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02808"/>
        <c:axId val="1"/>
      </c:scatterChart>
      <c:valAx>
        <c:axId val="81270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0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A00095-6CE5-241F-1242-7B6961A9F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" t="s">
        <v>48</v>
      </c>
    </row>
    <row r="2" spans="1:6" s="6" customFormat="1" ht="12.95" customHeight="1" x14ac:dyDescent="0.2">
      <c r="A2" s="6" t="s">
        <v>29</v>
      </c>
      <c r="B2" s="2" t="s">
        <v>42</v>
      </c>
      <c r="D2" s="7"/>
    </row>
    <row r="3" spans="1:6" s="6" customFormat="1" ht="12.95" customHeight="1" thickBot="1" x14ac:dyDescent="0.25"/>
    <row r="4" spans="1:6" s="6" customFormat="1" ht="12.95" customHeight="1" thickTop="1" thickBot="1" x14ac:dyDescent="0.25">
      <c r="A4" s="8" t="s">
        <v>5</v>
      </c>
      <c r="C4" s="9">
        <v>51455.805</v>
      </c>
      <c r="D4" s="10">
        <v>4.5065499999999998</v>
      </c>
    </row>
    <row r="5" spans="1:6" s="6" customFormat="1" ht="12.95" customHeight="1" thickTop="1" x14ac:dyDescent="0.2">
      <c r="A5" s="11" t="s">
        <v>34</v>
      </c>
      <c r="C5" s="12">
        <v>-9.5</v>
      </c>
      <c r="D5" s="6" t="s">
        <v>35</v>
      </c>
    </row>
    <row r="6" spans="1:6" s="6" customFormat="1" ht="12.95" customHeight="1" x14ac:dyDescent="0.2">
      <c r="A6" s="8" t="s">
        <v>6</v>
      </c>
    </row>
    <row r="7" spans="1:6" s="6" customFormat="1" ht="12.95" customHeight="1" x14ac:dyDescent="0.2">
      <c r="A7" s="6" t="s">
        <v>7</v>
      </c>
      <c r="C7" s="6">
        <f>+C4</f>
        <v>51455.805</v>
      </c>
    </row>
    <row r="8" spans="1:6" s="6" customFormat="1" ht="12.95" customHeight="1" x14ac:dyDescent="0.2">
      <c r="A8" s="6" t="s">
        <v>8</v>
      </c>
      <c r="C8" s="6">
        <f>+D4</f>
        <v>4.5065499999999998</v>
      </c>
    </row>
    <row r="9" spans="1:6" s="6" customFormat="1" ht="12.95" customHeight="1" x14ac:dyDescent="0.2">
      <c r="A9" s="13" t="s">
        <v>38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6" customFormat="1" ht="12.95" customHeight="1" thickBot="1" x14ac:dyDescent="0.25">
      <c r="C10" s="17" t="s">
        <v>25</v>
      </c>
      <c r="D10" s="17" t="s">
        <v>26</v>
      </c>
    </row>
    <row r="11" spans="1:6" s="6" customFormat="1" ht="12.95" customHeight="1" x14ac:dyDescent="0.2">
      <c r="A11" s="6" t="s">
        <v>21</v>
      </c>
      <c r="C11" s="16">
        <f ca="1">INTERCEPT(INDIRECT($D$9):G992,INDIRECT($C$9):F992)</f>
        <v>1.3221453706684094E-3</v>
      </c>
      <c r="D11" s="7"/>
    </row>
    <row r="12" spans="1:6" s="6" customFormat="1" ht="12.95" customHeight="1" x14ac:dyDescent="0.2">
      <c r="A12" s="6" t="s">
        <v>22</v>
      </c>
      <c r="C12" s="16">
        <f ca="1">SLOPE(INDIRECT($D$9):G992,INDIRECT($C$9):F992)</f>
        <v>-1.4036621081808345E-4</v>
      </c>
      <c r="D12" s="7"/>
    </row>
    <row r="13" spans="1:6" s="6" customFormat="1" ht="12.95" customHeight="1" x14ac:dyDescent="0.2">
      <c r="A13" s="6" t="s">
        <v>24</v>
      </c>
      <c r="C13" s="7" t="s">
        <v>19</v>
      </c>
    </row>
    <row r="14" spans="1:6" s="6" customFormat="1" ht="12.95" customHeight="1" x14ac:dyDescent="0.2"/>
    <row r="15" spans="1:6" s="6" customFormat="1" ht="12.95" customHeight="1" x14ac:dyDescent="0.2">
      <c r="A15" s="18" t="s">
        <v>23</v>
      </c>
      <c r="C15" s="19">
        <f ca="1">(C7+C11)+(C8+C12)*INT(MAX(F21:F3533))</f>
        <v>59175.286024826237</v>
      </c>
      <c r="E15" s="20" t="s">
        <v>39</v>
      </c>
      <c r="F15" s="12">
        <v>1</v>
      </c>
    </row>
    <row r="16" spans="1:6" s="6" customFormat="1" ht="12.95" customHeight="1" x14ac:dyDescent="0.2">
      <c r="A16" s="8" t="s">
        <v>9</v>
      </c>
      <c r="C16" s="21">
        <f ca="1">+C8+C12</f>
        <v>4.5064096337891817</v>
      </c>
      <c r="E16" s="20" t="s">
        <v>36</v>
      </c>
      <c r="F16" s="22">
        <f ca="1">NOW()+15018.5+$C$5/24</f>
        <v>60372.815790509259</v>
      </c>
    </row>
    <row r="17" spans="1:17" s="6" customFormat="1" ht="12.95" customHeight="1" thickBot="1" x14ac:dyDescent="0.25">
      <c r="A17" s="20" t="s">
        <v>33</v>
      </c>
      <c r="C17" s="6">
        <f>COUNT(C21:C2191)</f>
        <v>5</v>
      </c>
      <c r="E17" s="20" t="s">
        <v>40</v>
      </c>
      <c r="F17" s="22">
        <f ca="1">ROUND(2*(F16-$C$7)/$C$8,0)/2+F15</f>
        <v>1979.5</v>
      </c>
    </row>
    <row r="18" spans="1:17" s="6" customFormat="1" ht="12.95" customHeight="1" thickTop="1" thickBot="1" x14ac:dyDescent="0.25">
      <c r="A18" s="8" t="s">
        <v>10</v>
      </c>
      <c r="C18" s="23">
        <f ca="1">+C15</f>
        <v>59175.286024826237</v>
      </c>
      <c r="D18" s="24">
        <f ca="1">+C16</f>
        <v>4.5064096337891817</v>
      </c>
      <c r="E18" s="20" t="s">
        <v>41</v>
      </c>
      <c r="F18" s="16">
        <f ca="1">ROUND(2*(F16-$C$15)/$C$16,0)/2+F15</f>
        <v>266.5</v>
      </c>
    </row>
    <row r="19" spans="1:17" s="6" customFormat="1" ht="12.95" customHeight="1" thickTop="1" x14ac:dyDescent="0.2">
      <c r="E19" s="20" t="s">
        <v>37</v>
      </c>
      <c r="F19" s="25">
        <f ca="1">+$C$15+$C$16*F18-15018.5-$C$5/24</f>
        <v>45358.140025564389</v>
      </c>
    </row>
    <row r="20" spans="1:17" s="6" customFormat="1" ht="12.95" customHeight="1" thickBot="1" x14ac:dyDescent="0.25">
      <c r="A20" s="17" t="s">
        <v>11</v>
      </c>
      <c r="B20" s="17" t="s">
        <v>12</v>
      </c>
      <c r="C20" s="17" t="s">
        <v>13</v>
      </c>
      <c r="D20" s="17" t="s">
        <v>18</v>
      </c>
      <c r="E20" s="17" t="s">
        <v>14</v>
      </c>
      <c r="F20" s="17" t="s">
        <v>15</v>
      </c>
      <c r="G20" s="17" t="s">
        <v>16</v>
      </c>
      <c r="H20" s="26" t="s">
        <v>4</v>
      </c>
      <c r="I20" s="26" t="s">
        <v>45</v>
      </c>
      <c r="J20" s="26" t="s">
        <v>1</v>
      </c>
      <c r="K20" s="26" t="s">
        <v>3</v>
      </c>
      <c r="L20" s="26" t="s">
        <v>30</v>
      </c>
      <c r="M20" s="26" t="s">
        <v>31</v>
      </c>
      <c r="N20" s="26" t="s">
        <v>32</v>
      </c>
      <c r="O20" s="26" t="s">
        <v>28</v>
      </c>
      <c r="P20" s="27" t="s">
        <v>27</v>
      </c>
      <c r="Q20" s="17" t="s">
        <v>20</v>
      </c>
    </row>
    <row r="21" spans="1:17" s="6" customFormat="1" ht="12.95" customHeight="1" x14ac:dyDescent="0.2">
      <c r="A21" s="6" t="s">
        <v>17</v>
      </c>
      <c r="C21" s="28">
        <v>51455.805</v>
      </c>
      <c r="D21" s="28" t="s">
        <v>19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 ca="1">+C$11+C$12*$F21</f>
        <v>1.3221453706684094E-3</v>
      </c>
      <c r="Q21" s="29">
        <f>+C21-15018.5</f>
        <v>36437.305</v>
      </c>
    </row>
    <row r="22" spans="1:17" s="6" customFormat="1" ht="12.95" customHeight="1" x14ac:dyDescent="0.2">
      <c r="A22" s="30" t="s">
        <v>43</v>
      </c>
      <c r="B22" s="31" t="s">
        <v>44</v>
      </c>
      <c r="C22" s="32">
        <v>55513.830699999999</v>
      </c>
      <c r="D22" s="32">
        <v>2.9999999999999997E-4</v>
      </c>
      <c r="E22" s="6">
        <f>+(C22-C$7)/C$8</f>
        <v>900.47280070120121</v>
      </c>
      <c r="F22" s="6">
        <f>ROUND(2*E22,0)/2</f>
        <v>900.5</v>
      </c>
      <c r="G22" s="6">
        <f>+C22-(C$7+F22*C$8)</f>
        <v>-0.122575000001234</v>
      </c>
      <c r="K22" s="6">
        <f>+G22</f>
        <v>-0.122575000001234</v>
      </c>
      <c r="O22" s="6">
        <f ca="1">+C$11+C$12*$F22</f>
        <v>-0.12507762747101575</v>
      </c>
      <c r="Q22" s="29">
        <f>+C22-15018.5</f>
        <v>40495.330699999999</v>
      </c>
    </row>
    <row r="23" spans="1:17" s="6" customFormat="1" ht="12.95" customHeight="1" x14ac:dyDescent="0.2">
      <c r="A23" s="33" t="s">
        <v>0</v>
      </c>
      <c r="B23" s="34" t="s">
        <v>2</v>
      </c>
      <c r="C23" s="35">
        <v>58062.203800000003</v>
      </c>
      <c r="D23" s="33" t="s">
        <v>46</v>
      </c>
      <c r="E23" s="6">
        <f>+(C23-C$7)/C$8</f>
        <v>1465.9548435055647</v>
      </c>
      <c r="F23" s="6">
        <f>ROUND(2*E23,0)/2</f>
        <v>1466</v>
      </c>
      <c r="G23" s="6">
        <f>+C23-(C$7+F23*C$8)</f>
        <v>-0.20349999999598367</v>
      </c>
      <c r="K23" s="6">
        <f>+G23</f>
        <v>-0.20349999999598367</v>
      </c>
      <c r="O23" s="6">
        <f ca="1">+C$11+C$12*$F23</f>
        <v>-0.20445471968864193</v>
      </c>
      <c r="Q23" s="29">
        <f>+C23-15018.5</f>
        <v>43043.703800000003</v>
      </c>
    </row>
    <row r="24" spans="1:17" s="6" customFormat="1" ht="12.95" customHeight="1" x14ac:dyDescent="0.2">
      <c r="A24" s="3" t="s">
        <v>47</v>
      </c>
      <c r="B24" s="4" t="s">
        <v>2</v>
      </c>
      <c r="C24" s="36">
        <v>59168.523500000003</v>
      </c>
      <c r="D24" s="37">
        <v>6.9999999999999999E-4</v>
      </c>
      <c r="E24" s="6">
        <f t="shared" ref="E24:E25" si="0">+(C24-C$7)/C$8</f>
        <v>1711.446339217362</v>
      </c>
      <c r="F24" s="6">
        <f t="shared" ref="F24:F25" si="1">ROUND(2*E24,0)/2</f>
        <v>1711.5</v>
      </c>
      <c r="G24" s="6">
        <f t="shared" ref="G24:G25" si="2">+C24-(C$7+F24*C$8)</f>
        <v>-0.24182499999733409</v>
      </c>
      <c r="K24" s="6">
        <f t="shared" ref="K24:K25" si="3">+G24</f>
        <v>-0.24182499999733409</v>
      </c>
      <c r="O24" s="6">
        <f t="shared" ref="O24:O25" ca="1" si="4">+C$11+C$12*$F24</f>
        <v>-0.23891462444448142</v>
      </c>
      <c r="Q24" s="29">
        <f t="shared" ref="Q24:Q25" si="5">+C24-15018.5</f>
        <v>44150.023500000003</v>
      </c>
    </row>
    <row r="25" spans="1:17" s="6" customFormat="1" ht="12.95" customHeight="1" x14ac:dyDescent="0.2">
      <c r="A25" s="3" t="s">
        <v>47</v>
      </c>
      <c r="B25" s="4" t="s">
        <v>2</v>
      </c>
      <c r="C25" s="36">
        <v>59175.286800000002</v>
      </c>
      <c r="D25" s="37">
        <v>1.6999999999999999E-3</v>
      </c>
      <c r="E25" s="6">
        <f t="shared" si="0"/>
        <v>1712.9471103172052</v>
      </c>
      <c r="F25" s="6">
        <f t="shared" si="1"/>
        <v>1713</v>
      </c>
      <c r="G25" s="6">
        <f t="shared" si="2"/>
        <v>-0.23834999999962747</v>
      </c>
      <c r="K25" s="6">
        <f t="shared" si="3"/>
        <v>-0.23834999999962747</v>
      </c>
      <c r="O25" s="6">
        <f t="shared" ca="1" si="4"/>
        <v>-0.23912517376070855</v>
      </c>
      <c r="Q25" s="29">
        <f t="shared" si="5"/>
        <v>44156.786800000002</v>
      </c>
    </row>
    <row r="26" spans="1:17" s="6" customFormat="1" ht="12.95" customHeight="1" x14ac:dyDescent="0.2">
      <c r="C26" s="28"/>
      <c r="D26" s="28"/>
      <c r="Q26" s="29"/>
    </row>
    <row r="27" spans="1:17" s="6" customFormat="1" ht="12.95" customHeight="1" x14ac:dyDescent="0.2">
      <c r="C27" s="28"/>
      <c r="D27" s="28"/>
      <c r="Q27" s="29"/>
    </row>
    <row r="28" spans="1:17" s="6" customFormat="1" ht="12.95" customHeight="1" x14ac:dyDescent="0.2">
      <c r="C28" s="28"/>
      <c r="D28" s="28"/>
      <c r="Q28" s="29"/>
    </row>
    <row r="29" spans="1:17" s="6" customFormat="1" ht="12.95" customHeight="1" x14ac:dyDescent="0.2">
      <c r="C29" s="28"/>
      <c r="D29" s="28"/>
      <c r="Q29" s="29"/>
    </row>
    <row r="30" spans="1:17" s="6" customFormat="1" ht="12.95" customHeight="1" x14ac:dyDescent="0.2">
      <c r="C30" s="28"/>
      <c r="D30" s="28"/>
      <c r="Q30" s="29"/>
    </row>
    <row r="31" spans="1:17" s="6" customFormat="1" ht="12.95" customHeight="1" x14ac:dyDescent="0.2">
      <c r="C31" s="28"/>
      <c r="D31" s="28"/>
      <c r="Q31" s="29"/>
    </row>
    <row r="32" spans="1:17" s="6" customFormat="1" ht="12.95" customHeight="1" x14ac:dyDescent="0.2">
      <c r="C32" s="28"/>
      <c r="D32" s="28"/>
      <c r="Q32" s="29"/>
    </row>
    <row r="33" spans="3:17" s="6" customFormat="1" ht="12.95" customHeight="1" x14ac:dyDescent="0.2">
      <c r="C33" s="28"/>
      <c r="D33" s="28"/>
      <c r="Q33" s="29"/>
    </row>
    <row r="34" spans="3:17" s="6" customFormat="1" ht="12.95" customHeight="1" x14ac:dyDescent="0.2">
      <c r="C34" s="28"/>
      <c r="D34" s="28"/>
    </row>
    <row r="35" spans="3:17" s="6" customFormat="1" ht="12.95" customHeight="1" x14ac:dyDescent="0.2">
      <c r="C35" s="28"/>
      <c r="D35" s="28"/>
    </row>
    <row r="36" spans="3:17" s="6" customFormat="1" ht="12.95" customHeight="1" x14ac:dyDescent="0.2">
      <c r="C36" s="28"/>
      <c r="D36" s="28"/>
    </row>
    <row r="37" spans="3:17" s="6" customFormat="1" ht="12.95" customHeight="1" x14ac:dyDescent="0.2">
      <c r="C37" s="28"/>
      <c r="D37" s="28"/>
    </row>
    <row r="38" spans="3:17" s="6" customFormat="1" ht="12.95" customHeight="1" x14ac:dyDescent="0.2">
      <c r="C38" s="28"/>
      <c r="D38" s="28"/>
    </row>
    <row r="39" spans="3:17" s="6" customFormat="1" ht="12.95" customHeight="1" x14ac:dyDescent="0.2">
      <c r="C39" s="28"/>
      <c r="D39" s="28"/>
    </row>
    <row r="40" spans="3:17" s="6" customFormat="1" ht="12.95" customHeight="1" x14ac:dyDescent="0.2">
      <c r="C40" s="28"/>
      <c r="D40" s="28"/>
    </row>
    <row r="41" spans="3:17" s="6" customFormat="1" ht="12.95" customHeight="1" x14ac:dyDescent="0.2">
      <c r="C41" s="28"/>
      <c r="D41" s="28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hyperlinks>
    <hyperlink ref="H63303" r:id="rId1" display="http://vsolj.cetus-net.org/bulletin.html" xr:uid="{00000000-0004-0000-0000-000000000000}"/>
    <hyperlink ref="H63296" r:id="rId2" display="https://www.aavso.org/ejaavso" xr:uid="{00000000-0004-0000-0000-000001000000}"/>
    <hyperlink ref="I63303" r:id="rId3" display="http://vsolj.cetus-net.org/bulletin.html" xr:uid="{00000000-0004-0000-0000-000002000000}"/>
    <hyperlink ref="AQ56954" r:id="rId4" display="http://cdsbib.u-strasbg.fr/cgi-bin/cdsbib?1990RMxAA..21..381G" xr:uid="{00000000-0004-0000-0000-000003000000}"/>
    <hyperlink ref="H63300" r:id="rId5" display="https://www.aavso.org/ejaavso" xr:uid="{00000000-0004-0000-0000-000004000000}"/>
    <hyperlink ref="AP4318" r:id="rId6" display="http://cdsbib.u-strasbg.fr/cgi-bin/cdsbib?1990RMxAA..21..381G" xr:uid="{00000000-0004-0000-0000-000005000000}"/>
    <hyperlink ref="AP4321" r:id="rId7" display="http://cdsbib.u-strasbg.fr/cgi-bin/cdsbib?1990RMxAA..21..381G" xr:uid="{00000000-0004-0000-0000-000006000000}"/>
    <hyperlink ref="AP4319" r:id="rId8" display="http://cdsbib.u-strasbg.fr/cgi-bin/cdsbib?1990RMxAA..21..381G" xr:uid="{00000000-0004-0000-0000-000007000000}"/>
    <hyperlink ref="AP4303" r:id="rId9" display="http://cdsbib.u-strasbg.fr/cgi-bin/cdsbib?1990RMxAA..21..381G" xr:uid="{00000000-0004-0000-0000-000008000000}"/>
    <hyperlink ref="AQ4532" r:id="rId10" display="http://cdsbib.u-strasbg.fr/cgi-bin/cdsbib?1990RMxAA..21..381G" xr:uid="{00000000-0004-0000-0000-000009000000}"/>
    <hyperlink ref="AQ4536" r:id="rId11" display="http://cdsbib.u-strasbg.fr/cgi-bin/cdsbib?1990RMxAA..21..381G" xr:uid="{00000000-0004-0000-0000-00000A000000}"/>
    <hyperlink ref="AQ64216" r:id="rId12" display="http://cdsbib.u-strasbg.fr/cgi-bin/cdsbib?1990RMxAA..21..381G" xr:uid="{00000000-0004-0000-0000-00000B000000}"/>
    <hyperlink ref="I1424" r:id="rId13" display="http://vsolj.cetus-net.org/bulletin.html" xr:uid="{00000000-0004-0000-0000-00000C000000}"/>
    <hyperlink ref="H1424" r:id="rId14" display="http://vsolj.cetus-net.org/bulletin.html" xr:uid="{00000000-0004-0000-0000-00000D000000}"/>
    <hyperlink ref="AQ64877" r:id="rId15" display="http://cdsbib.u-strasbg.fr/cgi-bin/cdsbib?1990RMxAA..21..381G" xr:uid="{00000000-0004-0000-0000-00000E000000}"/>
    <hyperlink ref="AQ64876" r:id="rId16" display="http://cdsbib.u-strasbg.fr/cgi-bin/cdsbib?1990RMxAA..21..381G" xr:uid="{00000000-0004-0000-0000-00000F000000}"/>
    <hyperlink ref="AP2594" r:id="rId17" display="http://cdsbib.u-strasbg.fr/cgi-bin/cdsbib?1990RMxAA..21..381G" xr:uid="{00000000-0004-0000-0000-000010000000}"/>
    <hyperlink ref="AP2612" r:id="rId18" display="http://cdsbib.u-strasbg.fr/cgi-bin/cdsbib?1990RMxAA..21..381G" xr:uid="{00000000-0004-0000-0000-000011000000}"/>
    <hyperlink ref="AP2613" r:id="rId19" display="http://cdsbib.u-strasbg.fr/cgi-bin/cdsbib?1990RMxAA..21..381G" xr:uid="{00000000-0004-0000-0000-000012000000}"/>
    <hyperlink ref="AP260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2024-03-03T06:34:44Z</dcterms:modified>
</cp:coreProperties>
</file>