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B335B0-69A3-410E-891C-C7F2CB48B7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<sst xmlns="http://schemas.openxmlformats.org/spreadsheetml/2006/main" count="52" uniqueCount="47">
  <si>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</si>
  <si>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</si>
  <si>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</si>
  <si>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</si>
  <si>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</si>
  <si>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</si>
  <si>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</si>
  <si>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</si>
  <si>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</si>
  <si>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</si>
  <si>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</si>
  <si>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</si>
  <si>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</si>
  <si>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</si>
  <si>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</si>
  <si>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</si>
  <si>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</si>
  <si>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</si>
  <si>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</si>
  <si>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</si>
  <si>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</si>
  <si>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</si>
  <si>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</si>
  <si>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</si>
  <si>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</si>
  <si>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</si>
  <si>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</si>
  <si>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</si>
  <si>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</si>
  <si>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</si>
  <si>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</si>
  <si>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</si>
  <si>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</si>
  <si>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</si>
  <si>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</si>
  <si>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</si>
  <si>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</si>
  <si>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</si>
  <si>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</si>
  <si>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</si>
  <si>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</si>
  <si>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</si>
  <si>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V0880 Per / GSC 2850-1604</t>
  </si>
  <si>
    <t>EW</t>
  </si>
  <si>
    <t>IBVS 6094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</si>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</sst>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V0880 Per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72-413D-8D3B-943033166D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8.2000000038533472E-3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72-413D-8D3B-943033166D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72-413D-8D3B-943033166D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72-413D-8D3B-943033166D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72-413D-8D3B-943033166D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72-413D-8D3B-943033166D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72-413D-8D3B-943033166D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8.2000000038533472E-3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72-413D-8D3B-943033166D0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72-413D-8D3B-94303316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25568"/>
        <c:axId val="1"/>
      </c:scatterChart>
      <c:valAx>
        <c:axId val="88582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82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CFE0BD-0F07-946C-2426-9F48D0623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23</v>
      </c>
      <c r="B2" s="3" t="s">
        <v>43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51486.771999999997</v>
      </c>
      <c r="D7" s="9" t="s">
        <v>41</v>
      </c>
    </row>
    <row r="8" spans="1:7" s="3" customFormat="1" ht="12.95" customHeight="1" x14ac:dyDescent="0.2">
      <c r="A8" s="3" t="s">
        <v>3</v>
      </c>
      <c r="C8" s="33">
        <v>0.77380000000000004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1.3253596256430172E-6</v>
      </c>
      <c r="D12" s="4"/>
    </row>
    <row r="13" spans="1:7" s="3" customFormat="1" ht="12.95" customHeight="1" x14ac:dyDescent="0.2">
      <c r="A13" s="3" t="s">
        <v>18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60372.827180671295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56274.2808</v>
      </c>
      <c r="D15" s="15" t="s">
        <v>38</v>
      </c>
      <c r="E15" s="16">
        <f ca="1">ROUND(2*(E14-$C$7)/$C$8,0)/2+E13</f>
        <v>11484.5</v>
      </c>
    </row>
    <row r="16" spans="1:7" s="3" customFormat="1" ht="12.95" customHeight="1" x14ac:dyDescent="0.2">
      <c r="A16" s="5" t="s">
        <v>4</v>
      </c>
      <c r="C16" s="19">
        <f ca="1">+C8+C12</f>
        <v>0.77380132535962565</v>
      </c>
      <c r="D16" s="15" t="s">
        <v>39</v>
      </c>
      <c r="E16" s="13">
        <f ca="1">ROUND(2*(E14-$C$15)/$C$16,0)/2+E13</f>
        <v>5297.5</v>
      </c>
    </row>
    <row r="17" spans="1:18" s="3" customFormat="1" ht="12.95" customHeight="1" thickBot="1" x14ac:dyDescent="0.25">
      <c r="A17" s="15" t="s">
        <v>29</v>
      </c>
      <c r="C17" s="3">
        <f>COUNT(C21:C2191)</f>
        <v>2</v>
      </c>
      <c r="D17" s="15" t="s">
        <v>33</v>
      </c>
      <c r="E17" s="20">
        <f ca="1">+$C$15+$C$16*E16-15018.5-$C$9/24</f>
        <v>45355.389154425953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56274.2808</v>
      </c>
      <c r="D18" s="22">
        <f ca="1">+C16</f>
        <v>0.77380132535962565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28</v>
      </c>
      <c r="J20" s="26" t="s">
        <v>46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f>C$7</f>
        <v>51486.771999999997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36468.271999999997</v>
      </c>
    </row>
    <row r="22" spans="1:18" s="3" customFormat="1" ht="12.95" customHeight="1" x14ac:dyDescent="0.2">
      <c r="A22" s="30" t="s">
        <v>44</v>
      </c>
      <c r="B22" s="31" t="s">
        <v>45</v>
      </c>
      <c r="C22" s="32">
        <v>56274.2808</v>
      </c>
      <c r="D22" s="32">
        <v>8.9999999999999998E-4</v>
      </c>
      <c r="E22" s="3">
        <f>+(C22-C$7)/C$8</f>
        <v>6187.010597053506</v>
      </c>
      <c r="F22" s="3">
        <f>ROUND(2*E22,0)/2</f>
        <v>6187</v>
      </c>
      <c r="G22" s="3">
        <f>+C22-(C$7+F22*C$8)</f>
        <v>8.2000000038533472E-3</v>
      </c>
      <c r="I22" s="3">
        <f>+G22</f>
        <v>8.2000000038533472E-3</v>
      </c>
      <c r="O22" s="3">
        <f ca="1">+C$11+C$12*$F22</f>
        <v>8.2000000038533472E-3</v>
      </c>
      <c r="Q22" s="29">
        <f>+C22-15018.5</f>
        <v>41255.7808</v>
      </c>
    </row>
    <row r="23" spans="1:18" s="3" customFormat="1" ht="12.95" customHeight="1" x14ac:dyDescent="0.2">
      <c r="C23" s="8"/>
      <c r="D23" s="8"/>
      <c r="Q23" s="29"/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2024-03-03T06:51:08Z</dcterms:modified>
</cp:coreProperties>
</file>