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9BC6FA-7D10-4E71-825E-FEE10157E22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E21" i="1"/>
  <c r="F21" i="1"/>
  <c r="G21" i="1"/>
  <c r="H21" i="1"/>
  <c r="G11" i="1"/>
  <c r="E14" i="1"/>
  <c r="E15" i="1" s="1"/>
  <c r="C17" i="1"/>
  <c r="Q21" i="1"/>
  <c r="C11" i="1"/>
  <c r="C12" i="1" l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<sst xmlns="http://schemas.openxmlformats.org/spreadsheetml/2006/main" count="55" uniqueCount="50">
  <si>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</si>
  <si>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</si>
  <si>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</si>
  <si>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</si>
  <si>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</si>
  <si>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</si>
  <si>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</si>
  <si>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</si>
  <si>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</si>
  <si>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</si>
  <si>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</si>
  <si>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</si>
  <si>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</si>
  <si>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</si>
  <si>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</si>
  <si>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</si>
  <si>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</si>
  <si>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</si>
  <si>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</si>
  <si>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</si>
  <si>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</si>
  <si>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</si>
  <si>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</si>
  <si>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</si>
  <si>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</si>
  <si>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</si>
  <si>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</si>
  <si>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</si>
  <si>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</si>
  <si>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</si>
  <si>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</si>
  <si>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</si>
  <si>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</si>
  <si>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</si>
  <si>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</si>
  <si>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</si>
  <si>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</si>
  <si>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</si>
  <si>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</si>
  <si>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</si>
  <si>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</si>
  <si>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</si>
  <si>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G2854-0125</t>
  </si>
  <si>
    <t>EA</t>
  </si>
  <si>
    <t>2854-0125</t>
  </si>
  <si>
    <t>Per</t>
  </si>
  <si>
    <t>IBVS 6042</t>
  </si>
  <si>
    <t>I</t>
  </si>
  <si>
    <t>V0992 Per / GSC 2854-0125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</si>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</sst>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6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V0992 Per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65-4AF8-949B-F108B393C9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5.9300000000803266E-2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65-4AF8-949B-F108B393C9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65-4AF8-949B-F108B393C9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65-4AF8-949B-F108B393C9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65-4AF8-949B-F108B393C9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65-4AF8-949B-F108B393C9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165-4AF8-949B-F108B393C9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5.9300000000803266E-2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165-4AF8-949B-F108B393C95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165-4AF8-949B-F108B393C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277184"/>
        <c:axId val="1"/>
      </c:scatterChart>
      <c:valAx>
        <c:axId val="93027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0277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277072D-6B35-17EF-249C-8EB227A61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" t="s">
        <v>48</v>
      </c>
    </row>
    <row r="2" spans="1:7" s="3" customFormat="1" ht="12.95" customHeight="1" x14ac:dyDescent="0.2">
      <c r="A2" s="3" t="s">
        <v>24</v>
      </c>
      <c r="B2" s="3" t="s">
        <v>43</v>
      </c>
      <c r="D2" s="4" t="s">
        <v>45</v>
      </c>
      <c r="E2" s="5" t="s">
        <v>42</v>
      </c>
    </row>
    <row r="3" spans="1:7" s="3" customFormat="1" ht="12.95" customHeight="1" thickBot="1" x14ac:dyDescent="0.25">
      <c r="E3" s="3" t="s">
        <v>44</v>
      </c>
    </row>
    <row r="4" spans="1:7" s="3" customFormat="1" ht="12.95" customHeight="1" thickTop="1" thickBot="1" x14ac:dyDescent="0.25">
      <c r="A4" s="6" t="s">
        <v>0</v>
      </c>
      <c r="C4" s="7" t="s">
        <v>41</v>
      </c>
      <c r="D4" s="8" t="s">
        <v>41</v>
      </c>
    </row>
    <row r="5" spans="1:7" s="3" customFormat="1" ht="12.95" customHeight="1" x14ac:dyDescent="0.2"/>
    <row r="6" spans="1:7" s="3" customFormat="1" ht="12.95" customHeight="1" x14ac:dyDescent="0.2">
      <c r="A6" s="6" t="s">
        <v>1</v>
      </c>
    </row>
    <row r="7" spans="1:7" s="3" customFormat="1" ht="12.95" customHeight="1" x14ac:dyDescent="0.2">
      <c r="A7" s="3" t="s">
        <v>2</v>
      </c>
      <c r="C7" s="3">
        <v>51486</v>
      </c>
      <c r="D7" s="9" t="s">
        <v>39</v>
      </c>
    </row>
    <row r="8" spans="1:7" s="3" customFormat="1" ht="12.95" customHeight="1" x14ac:dyDescent="0.2">
      <c r="A8" s="3" t="s">
        <v>3</v>
      </c>
      <c r="C8" s="3">
        <v>0.66825000000000001</v>
      </c>
      <c r="D8" s="9" t="s">
        <v>39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8.3780729020631908E-6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9" t="s">
        <v>36</v>
      </c>
      <c r="E13" s="11">
        <v>1</v>
      </c>
    </row>
    <row r="14" spans="1:7" s="3" customFormat="1" ht="12.95" customHeight="1" x14ac:dyDescent="0.2">
      <c r="D14" s="9" t="s">
        <v>32</v>
      </c>
      <c r="E14" s="15">
        <f ca="1">NOW()+15018.5+$C$9/24</f>
        <v>60372.839087152774</v>
      </c>
    </row>
    <row r="15" spans="1:7" s="3" customFormat="1" ht="12.95" customHeight="1" x14ac:dyDescent="0.2">
      <c r="A15" s="16" t="s">
        <v>17</v>
      </c>
      <c r="C15" s="17">
        <f ca="1">(C7+C11)+(C8+C12)*INT(MAX(F21:F3533))</f>
        <v>56215.932800000002</v>
      </c>
      <c r="D15" s="9" t="s">
        <v>37</v>
      </c>
      <c r="E15" s="15">
        <f ca="1">ROUND(2*(E14-$C$7)/$C$8,0)/2+E13</f>
        <v>13299.5</v>
      </c>
    </row>
    <row r="16" spans="1:7" s="3" customFormat="1" ht="12.95" customHeight="1" x14ac:dyDescent="0.2">
      <c r="A16" s="6" t="s">
        <v>4</v>
      </c>
      <c r="C16" s="18">
        <f ca="1">+C8+C12</f>
        <v>0.66825837807290212</v>
      </c>
      <c r="D16" s="9" t="s">
        <v>38</v>
      </c>
      <c r="E16" s="13">
        <f ca="1">ROUND(2*(E14-$C$15)/$C$16,0)/2+E13</f>
        <v>6221.5</v>
      </c>
    </row>
    <row r="17" spans="1:18" s="3" customFormat="1" ht="12.95" customHeight="1" thickBot="1" x14ac:dyDescent="0.25">
      <c r="A17" s="9" t="s">
        <v>29</v>
      </c>
      <c r="C17" s="3">
        <f>COUNT(C21:C2191)</f>
        <v>2</v>
      </c>
      <c r="D17" s="9" t="s">
        <v>33</v>
      </c>
      <c r="E17" s="19">
        <f ca="1">+$C$15+$C$16*E16-15018.5-$C$9/24</f>
        <v>45355.398132513896</v>
      </c>
    </row>
    <row r="18" spans="1:18" s="3" customFormat="1" ht="12.95" customHeight="1" thickTop="1" thickBot="1" x14ac:dyDescent="0.25">
      <c r="A18" s="6" t="s">
        <v>5</v>
      </c>
      <c r="C18" s="20">
        <f ca="1">+C15</f>
        <v>56215.932800000002</v>
      </c>
      <c r="D18" s="21">
        <f ca="1">+C16</f>
        <v>0.66825837807290212</v>
      </c>
      <c r="E18" s="22" t="s">
        <v>34</v>
      </c>
    </row>
    <row r="19" spans="1:18" s="3" customFormat="1" ht="12.95" customHeight="1" thickTop="1" x14ac:dyDescent="0.2">
      <c r="A19" s="23" t="s">
        <v>35</v>
      </c>
      <c r="E19" s="24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5" t="s">
        <v>39</v>
      </c>
      <c r="I20" s="25" t="s">
        <v>49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2" t="s">
        <v>14</v>
      </c>
      <c r="R20" s="27" t="s">
        <v>40</v>
      </c>
    </row>
    <row r="21" spans="1:18" s="3" customFormat="1" ht="12.95" customHeight="1" x14ac:dyDescent="0.2">
      <c r="A21" s="3" t="s">
        <v>39</v>
      </c>
      <c r="C21" s="28">
        <v>51486</v>
      </c>
      <c r="D21" s="2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36467.5</v>
      </c>
    </row>
    <row r="22" spans="1:18" s="3" customFormat="1" ht="12.95" customHeight="1" x14ac:dyDescent="0.2">
      <c r="A22" s="30" t="s">
        <v>46</v>
      </c>
      <c r="B22" s="31" t="s">
        <v>47</v>
      </c>
      <c r="C22" s="32">
        <v>56215.932800000002</v>
      </c>
      <c r="D22" s="32">
        <v>2.5000000000000001E-4</v>
      </c>
      <c r="E22" s="3">
        <f>+(C22-C$7)/C$8</f>
        <v>7078.0887392442983</v>
      </c>
      <c r="F22" s="3">
        <f>ROUND(2*E22,0)/2</f>
        <v>7078</v>
      </c>
      <c r="G22" s="3">
        <f>+C22-(C$7+F22*C$8)</f>
        <v>5.9300000000803266E-2</v>
      </c>
      <c r="I22" s="3">
        <f>+G22</f>
        <v>5.9300000000803266E-2</v>
      </c>
      <c r="O22" s="3">
        <f ca="1">+C$11+C$12*$F22</f>
        <v>5.9300000000803266E-2</v>
      </c>
      <c r="Q22" s="29">
        <f>+C22-15018.5</f>
        <v>41197.432800000002</v>
      </c>
    </row>
    <row r="23" spans="1:18" s="3" customFormat="1" ht="12.95" customHeight="1" x14ac:dyDescent="0.2">
      <c r="C23" s="28"/>
      <c r="D23" s="28"/>
      <c r="Q23" s="29"/>
    </row>
    <row r="24" spans="1:18" s="3" customFormat="1" ht="12.95" customHeight="1" x14ac:dyDescent="0.2">
      <c r="C24" s="28"/>
      <c r="D24" s="28"/>
      <c r="Q24" s="29"/>
    </row>
    <row r="25" spans="1:18" s="3" customFormat="1" ht="12.95" customHeight="1" x14ac:dyDescent="0.2">
      <c r="C25" s="28"/>
      <c r="D25" s="28"/>
      <c r="Q25" s="29"/>
    </row>
    <row r="26" spans="1:18" s="3" customFormat="1" ht="12.95" customHeight="1" x14ac:dyDescent="0.2">
      <c r="C26" s="28"/>
      <c r="D26" s="28"/>
      <c r="Q26" s="29"/>
    </row>
    <row r="27" spans="1:18" s="3" customFormat="1" ht="12.95" customHeight="1" x14ac:dyDescent="0.2">
      <c r="C27" s="28"/>
      <c r="D27" s="28"/>
      <c r="Q27" s="29"/>
    </row>
    <row r="28" spans="1:18" s="3" customFormat="1" ht="12.95" customHeight="1" x14ac:dyDescent="0.2">
      <c r="C28" s="28"/>
      <c r="D28" s="28"/>
      <c r="Q28" s="29"/>
    </row>
    <row r="29" spans="1:18" s="3" customFormat="1" ht="12.95" customHeight="1" x14ac:dyDescent="0.2">
      <c r="C29" s="28"/>
      <c r="D29" s="28"/>
      <c r="Q29" s="29"/>
    </row>
    <row r="30" spans="1:18" s="3" customFormat="1" ht="12.95" customHeight="1" x14ac:dyDescent="0.2">
      <c r="C30" s="28"/>
      <c r="D30" s="28"/>
      <c r="Q30" s="29"/>
    </row>
    <row r="31" spans="1:18" s="3" customFormat="1" ht="12.95" customHeight="1" x14ac:dyDescent="0.2">
      <c r="C31" s="28"/>
      <c r="D31" s="28"/>
      <c r="Q31" s="29"/>
    </row>
    <row r="32" spans="1:18" s="3" customFormat="1" ht="12.95" customHeight="1" x14ac:dyDescent="0.2">
      <c r="C32" s="28"/>
      <c r="D32" s="28"/>
      <c r="Q32" s="29"/>
    </row>
    <row r="33" spans="3:17" s="3" customFormat="1" ht="12.95" customHeight="1" x14ac:dyDescent="0.2">
      <c r="C33" s="28"/>
      <c r="D33" s="28"/>
      <c r="Q33" s="29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2024-03-03T07:08:17Z</dcterms:modified>
</cp:coreProperties>
</file>