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FADC25-8BD8-47F0-A3AE-0E23A175B2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E25" i="1"/>
  <c r="F25" i="1"/>
  <c r="G25" i="1"/>
  <c r="I25" i="1"/>
  <c r="Q22" i="1"/>
  <c r="Q23" i="1"/>
  <c r="Q24" i="1"/>
  <c r="Q25" i="1"/>
  <c r="C21" i="1"/>
  <c r="Q21" i="1"/>
  <c r="A21" i="1"/>
  <c r="G11" i="1"/>
  <c r="F11" i="1"/>
  <c r="C7" i="1"/>
  <c r="G23" i="1"/>
  <c r="I23" i="1"/>
  <c r="C8" i="1"/>
  <c r="E24" i="1"/>
  <c r="F24" i="1"/>
  <c r="G24" i="1"/>
  <c r="I24" i="1"/>
  <c r="E15" i="1"/>
  <c r="C17" i="1"/>
  <c r="E21" i="1"/>
  <c r="F21" i="1"/>
  <c r="G21" i="1"/>
  <c r="H21" i="1"/>
  <c r="C12" i="1"/>
  <c r="C16" i="1" l="1"/>
  <c r="D18" i="1" s="1"/>
  <c r="C11" i="1"/>
  <c r="O22" i="1" l="1"/>
  <c r="O21" i="1"/>
  <c r="O24" i="1"/>
  <c r="C15" i="1"/>
  <c r="O25" i="1"/>
  <c r="O23" i="1"/>
  <c r="C18" i="1" l="1"/>
  <c r="E16" i="1"/>
  <c r="E17" i="1" s="1"/>
</calcChain>
</file>

<file path=xl/sharedStrings.xml><?xml version="1.0" encoding="utf-8"?>
<sst xmlns="http://schemas.openxmlformats.org/spreadsheetml/2006/main" count="57" uniqueCount="46">
  <si>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</si>
  <si>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</si>
  <si>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</si>
  <si>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</si>
  <si>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</si>
  <si>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</si>
  <si>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</si>
  <si>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</si>
  <si>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</si>
  <si>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</si>
  <si>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</si>
  <si>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</si>
  <si>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</si>
  <si>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</si>
  <si>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</si>
  <si>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</si>
  <si>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</si>
  <si>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</si>
  <si>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</si>
  <si>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</si>
  <si>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</si>
  <si>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</si>
  <si>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</si>
  <si>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</si>
  <si>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</si>
  <si>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</si>
  <si>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</si>
  <si>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</si>
  <si>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</si>
  <si>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</si>
  <si>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</si>
  <si>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</si>
  <si>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</si>
  <si>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</si>
  <si>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</si>
  <si>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</si>
  <si>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</si>
  <si>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WZ Pic  / GSC 8527-0960</t>
  </si>
  <si>
    <t>Pic_WZ.xls</t>
  </si>
  <si>
    <t>EA</t>
  </si>
  <si>
    <t>IBVS 5480 Eph.</t>
  </si>
  <si>
    <t>IBVS 5480</t>
  </si>
  <si>
    <t>Pic</t>
  </si>
  <si>
    <t>OEJV 0168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</si>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</sst>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Pic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6624</c:v>
                </c:pt>
                <c:pt idx="2">
                  <c:v>6624</c:v>
                </c:pt>
                <c:pt idx="3">
                  <c:v>6624</c:v>
                </c:pt>
                <c:pt idx="4">
                  <c:v>6624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82-4CBC-B8BC-1CEEA747CF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6624</c:v>
                </c:pt>
                <c:pt idx="2">
                  <c:v>6624</c:v>
                </c:pt>
                <c:pt idx="3">
                  <c:v>6624</c:v>
                </c:pt>
                <c:pt idx="4">
                  <c:v>6624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1.8600000039441511E-3</c:v>
                </c:pt>
                <c:pt idx="2">
                  <c:v>2.3700000019744039E-3</c:v>
                </c:pt>
                <c:pt idx="3">
                  <c:v>2.510000005713664E-3</c:v>
                </c:pt>
                <c:pt idx="4">
                  <c:v>2.6600000055623241E-3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82-4CBC-B8BC-1CEEA747CF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6624</c:v>
                </c:pt>
                <c:pt idx="2">
                  <c:v>6624</c:v>
                </c:pt>
                <c:pt idx="3">
                  <c:v>6624</c:v>
                </c:pt>
                <c:pt idx="4">
                  <c:v>6624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82-4CBC-B8BC-1CEEA747CF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6624</c:v>
                </c:pt>
                <c:pt idx="2">
                  <c:v>6624</c:v>
                </c:pt>
                <c:pt idx="3">
                  <c:v>6624</c:v>
                </c:pt>
                <c:pt idx="4">
                  <c:v>6624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82-4CBC-B8BC-1CEEA747CF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6624</c:v>
                </c:pt>
                <c:pt idx="2">
                  <c:v>6624</c:v>
                </c:pt>
                <c:pt idx="3">
                  <c:v>6624</c:v>
                </c:pt>
                <c:pt idx="4">
                  <c:v>6624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82-4CBC-B8BC-1CEEA747CF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6624</c:v>
                </c:pt>
                <c:pt idx="2">
                  <c:v>6624</c:v>
                </c:pt>
                <c:pt idx="3">
                  <c:v>6624</c:v>
                </c:pt>
                <c:pt idx="4">
                  <c:v>6624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82-4CBC-B8BC-1CEEA747CF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6624</c:v>
                </c:pt>
                <c:pt idx="2">
                  <c:v>6624</c:v>
                </c:pt>
                <c:pt idx="3">
                  <c:v>6624</c:v>
                </c:pt>
                <c:pt idx="4">
                  <c:v>6624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82-4CBC-B8BC-1CEEA747CF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6624</c:v>
                </c:pt>
                <c:pt idx="2">
                  <c:v>6624</c:v>
                </c:pt>
                <c:pt idx="3">
                  <c:v>6624</c:v>
                </c:pt>
                <c:pt idx="4">
                  <c:v>6624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-2.1684043449710089E-19</c:v>
                </c:pt>
                <c:pt idx="1">
                  <c:v>2.3500000042986358E-3</c:v>
                </c:pt>
                <c:pt idx="2">
                  <c:v>2.3500000042986358E-3</c:v>
                </c:pt>
                <c:pt idx="3">
                  <c:v>2.3500000042986358E-3</c:v>
                </c:pt>
                <c:pt idx="4">
                  <c:v>2.3500000042986358E-3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82-4CBC-B8BC-1CEEA747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874896"/>
        <c:axId val="1"/>
      </c:scatterChart>
      <c:valAx>
        <c:axId val="56387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87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71FD06-EB00-CAC9-8DBC-E07ED717D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37</v>
      </c>
      <c r="E1" s="4"/>
      <c r="F1" s="4" t="s">
        <v>38</v>
      </c>
      <c r="G1" s="5" t="s">
        <v>39</v>
      </c>
      <c r="H1" s="4" t="s">
        <v>40</v>
      </c>
      <c r="I1" s="6">
        <v>48836.286999999997</v>
      </c>
      <c r="J1" s="6">
        <v>1.21672</v>
      </c>
      <c r="K1" s="4" t="s">
        <v>41</v>
      </c>
      <c r="L1" s="4" t="s">
        <v>42</v>
      </c>
    </row>
    <row r="2" spans="1:12" s="4" customFormat="1" ht="12.95" customHeight="1">
      <c r="A2" s="4" t="s">
        <v>23</v>
      </c>
      <c r="B2" s="4" t="s">
        <v>39</v>
      </c>
      <c r="D2" s="5" t="s">
        <v>42</v>
      </c>
      <c r="E2" s="4" t="s">
        <v>38</v>
      </c>
    </row>
    <row r="3" spans="1:12" s="4" customFormat="1" ht="12.95" customHeight="1" thickBot="1"/>
    <row r="4" spans="1:12" s="4" customFormat="1" ht="12.95" customHeight="1" thickTop="1" thickBot="1">
      <c r="A4" s="7" t="s">
        <v>40</v>
      </c>
      <c r="C4" s="8">
        <v>48836.286999999997</v>
      </c>
      <c r="D4" s="9">
        <v>1.21672</v>
      </c>
    </row>
    <row r="5" spans="1:12" s="4" customFormat="1" ht="12.95" customHeight="1"/>
    <row r="6" spans="1:12" s="4" customFormat="1" ht="12.95" customHeight="1">
      <c r="A6" s="10" t="s">
        <v>0</v>
      </c>
    </row>
    <row r="7" spans="1:12" s="4" customFormat="1" ht="12.95" customHeight="1">
      <c r="A7" s="4" t="s">
        <v>1</v>
      </c>
      <c r="C7" s="4">
        <f>+C4</f>
        <v>48836.286999999997</v>
      </c>
    </row>
    <row r="8" spans="1:12" s="4" customFormat="1" ht="12.95" customHeight="1">
      <c r="A8" s="4" t="s">
        <v>2</v>
      </c>
      <c r="C8" s="4">
        <f>+D4</f>
        <v>1.21672</v>
      </c>
    </row>
    <row r="9" spans="1:12" s="4" customFormat="1" ht="12.95" customHeight="1">
      <c r="A9" s="7" t="s">
        <v>30</v>
      </c>
      <c r="C9" s="11">
        <v>-9.5</v>
      </c>
      <c r="D9" s="4" t="s">
        <v>31</v>
      </c>
    </row>
    <row r="10" spans="1:12" s="4" customFormat="1" ht="12.95" customHeight="1" thickBot="1">
      <c r="C10" s="12" t="s">
        <v>19</v>
      </c>
      <c r="D10" s="12" t="s">
        <v>20</v>
      </c>
    </row>
    <row r="11" spans="1:12" s="4" customFormat="1" ht="12.95" customHeight="1">
      <c r="A11" s="4" t="s">
        <v>14</v>
      </c>
      <c r="C11" s="13">
        <f ca="1">INTERCEPT(INDIRECT($G$11):G992,INDIRECT($F$11):F992)</f>
        <v>-2.1684043449710089E-19</v>
      </c>
      <c r="D11" s="14"/>
      <c r="F11" s="15" t="str">
        <f>"F"&amp;E19</f>
        <v>F21</v>
      </c>
      <c r="G11" s="13" t="str">
        <f>"G"&amp;E19</f>
        <v>G21</v>
      </c>
    </row>
    <row r="12" spans="1:12" s="4" customFormat="1" ht="12.95" customHeight="1">
      <c r="A12" s="4" t="s">
        <v>15</v>
      </c>
      <c r="C12" s="13">
        <f ca="1">SLOPE(INDIRECT($G$11):G992,INDIRECT($F$11):F992)</f>
        <v>3.5477053204991487E-7</v>
      </c>
      <c r="D12" s="14"/>
    </row>
    <row r="13" spans="1:12" s="4" customFormat="1" ht="12.95" customHeight="1">
      <c r="A13" s="4" t="s">
        <v>18</v>
      </c>
      <c r="C13" s="14" t="s">
        <v>12</v>
      </c>
      <c r="D13" s="14"/>
    </row>
    <row r="14" spans="1:12" s="4" customFormat="1" ht="12.95" customHeight="1"/>
    <row r="15" spans="1:12" s="4" customFormat="1" ht="12.95" customHeight="1">
      <c r="A15" s="16" t="s">
        <v>16</v>
      </c>
      <c r="C15" s="17">
        <f ca="1">(C7+C11)+(C8+C12)*INT(MAX(F21:F3533))</f>
        <v>56895.842629999999</v>
      </c>
      <c r="D15" s="18" t="s">
        <v>32</v>
      </c>
      <c r="E15" s="19">
        <f ca="1">TODAY()+15018.5-B9/24</f>
        <v>60373.5</v>
      </c>
    </row>
    <row r="16" spans="1:12" s="4" customFormat="1" ht="12.95" customHeight="1">
      <c r="A16" s="10" t="s">
        <v>3</v>
      </c>
      <c r="C16" s="20">
        <f ca="1">+C8+C12</f>
        <v>1.2167203547705321</v>
      </c>
      <c r="D16" s="18" t="s">
        <v>33</v>
      </c>
      <c r="E16" s="19">
        <f ca="1">ROUND(2*(E15-C15)/C16,0)/2+1</f>
        <v>2859</v>
      </c>
    </row>
    <row r="17" spans="1:17" s="4" customFormat="1" ht="12.95" customHeight="1" thickBot="1">
      <c r="A17" s="18" t="s">
        <v>29</v>
      </c>
      <c r="C17" s="4">
        <f>COUNT(C21:C2191)</f>
        <v>5</v>
      </c>
      <c r="D17" s="18" t="s">
        <v>34</v>
      </c>
      <c r="E17" s="21">
        <f ca="1">+C15+C16*E16-15018.5-C9/24</f>
        <v>45356.341957622288</v>
      </c>
    </row>
    <row r="18" spans="1:17" s="4" customFormat="1" ht="12.95" customHeight="1" thickTop="1" thickBot="1">
      <c r="A18" s="10" t="s">
        <v>4</v>
      </c>
      <c r="C18" s="22">
        <f ca="1">+C15</f>
        <v>56895.842629999999</v>
      </c>
      <c r="D18" s="23">
        <f ca="1">+C16</f>
        <v>1.2167203547705321</v>
      </c>
      <c r="E18" s="24" t="s">
        <v>35</v>
      </c>
    </row>
    <row r="19" spans="1:17" s="4" customFormat="1" ht="12.95" customHeight="1" thickTop="1">
      <c r="A19" s="25" t="s">
        <v>36</v>
      </c>
      <c r="E19" s="26">
        <v>21</v>
      </c>
    </row>
    <row r="20" spans="1:17" s="4" customFormat="1" ht="12.95" customHeight="1" thickBot="1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7" t="s">
        <v>28</v>
      </c>
      <c r="I20" s="27" t="s">
        <v>45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2" t="s">
        <v>13</v>
      </c>
    </row>
    <row r="21" spans="1:17" s="4" customFormat="1" ht="12.95" customHeight="1">
      <c r="A21" s="4" t="str">
        <f>$K$1</f>
        <v>IBVS 5480</v>
      </c>
      <c r="C21" s="5">
        <f>+$C$4</f>
        <v>48836.286999999997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-2.1684043449710089E-19</v>
      </c>
      <c r="Q21" s="29">
        <f>+C21-15018.5</f>
        <v>33817.786999999997</v>
      </c>
    </row>
    <row r="22" spans="1:17" s="4" customFormat="1" ht="12.95" customHeight="1">
      <c r="A22" s="30" t="s">
        <v>43</v>
      </c>
      <c r="B22" s="31" t="s">
        <v>44</v>
      </c>
      <c r="C22" s="32">
        <v>56895.842140000001</v>
      </c>
      <c r="D22" s="30">
        <v>2.9999999999999997E-4</v>
      </c>
      <c r="E22" s="4">
        <f>+(C22-C$7)/C$8</f>
        <v>6624.0015287001152</v>
      </c>
      <c r="F22" s="4">
        <f>ROUND(2*E22,0)/2</f>
        <v>6624</v>
      </c>
      <c r="G22" s="4">
        <f>+C22-(C$7+F22*C$8)</f>
        <v>1.8600000039441511E-3</v>
      </c>
      <c r="I22" s="4">
        <f>+G22</f>
        <v>1.8600000039441511E-3</v>
      </c>
      <c r="O22" s="4">
        <f ca="1">+C$11+C$12*$F22</f>
        <v>2.3500000042986358E-3</v>
      </c>
      <c r="Q22" s="29">
        <f>+C22-15018.5</f>
        <v>41877.342140000001</v>
      </c>
    </row>
    <row r="23" spans="1:17" s="4" customFormat="1" ht="12.95" customHeight="1">
      <c r="A23" s="30" t="s">
        <v>43</v>
      </c>
      <c r="B23" s="31" t="s">
        <v>44</v>
      </c>
      <c r="C23" s="32">
        <v>56895.842649999999</v>
      </c>
      <c r="D23" s="30">
        <v>2.0000000000000001E-4</v>
      </c>
      <c r="E23" s="4">
        <f>+(C23-C$7)/C$8</f>
        <v>6624.0019478598215</v>
      </c>
      <c r="F23" s="4">
        <f>ROUND(2*E23,0)/2</f>
        <v>6624</v>
      </c>
      <c r="G23" s="4">
        <f>+C23-(C$7+F23*C$8)</f>
        <v>2.3700000019744039E-3</v>
      </c>
      <c r="I23" s="4">
        <f>+G23</f>
        <v>2.3700000019744039E-3</v>
      </c>
      <c r="O23" s="4">
        <f ca="1">+C$11+C$12*$F23</f>
        <v>2.3500000042986358E-3</v>
      </c>
      <c r="Q23" s="29">
        <f>+C23-15018.5</f>
        <v>41877.342649999999</v>
      </c>
    </row>
    <row r="24" spans="1:17" s="4" customFormat="1" ht="12.95" customHeight="1">
      <c r="A24" s="30" t="s">
        <v>43</v>
      </c>
      <c r="B24" s="31" t="s">
        <v>44</v>
      </c>
      <c r="C24" s="32">
        <v>56895.842790000002</v>
      </c>
      <c r="D24" s="30">
        <v>2.0000000000000001E-4</v>
      </c>
      <c r="E24" s="4">
        <f>+(C24-C$7)/C$8</f>
        <v>6624.002062923274</v>
      </c>
      <c r="F24" s="4">
        <f>ROUND(2*E24,0)/2</f>
        <v>6624</v>
      </c>
      <c r="G24" s="4">
        <f>+C24-(C$7+F24*C$8)</f>
        <v>2.510000005713664E-3</v>
      </c>
      <c r="I24" s="4">
        <f>+G24</f>
        <v>2.510000005713664E-3</v>
      </c>
      <c r="O24" s="4">
        <f ca="1">+C$11+C$12*$F24</f>
        <v>2.3500000042986358E-3</v>
      </c>
      <c r="Q24" s="29">
        <f>+C24-15018.5</f>
        <v>41877.342790000002</v>
      </c>
    </row>
    <row r="25" spans="1:17" s="4" customFormat="1" ht="12.95" customHeight="1">
      <c r="A25" s="30" t="s">
        <v>43</v>
      </c>
      <c r="B25" s="31" t="s">
        <v>44</v>
      </c>
      <c r="C25" s="32">
        <v>56895.842940000002</v>
      </c>
      <c r="D25" s="30">
        <v>2.0000000000000001E-4</v>
      </c>
      <c r="E25" s="4">
        <f>+(C25-C$7)/C$8</f>
        <v>6624.002186205541</v>
      </c>
      <c r="F25" s="4">
        <f>ROUND(2*E25,0)/2</f>
        <v>6624</v>
      </c>
      <c r="G25" s="4">
        <f>+C25-(C$7+F25*C$8)</f>
        <v>2.6600000055623241E-3</v>
      </c>
      <c r="I25" s="4">
        <f>+G25</f>
        <v>2.6600000055623241E-3</v>
      </c>
      <c r="O25" s="4">
        <f ca="1">+C$11+C$12*$F25</f>
        <v>2.3500000042986358E-3</v>
      </c>
      <c r="Q25" s="29">
        <f>+C25-15018.5</f>
        <v>41877.342940000002</v>
      </c>
    </row>
    <row r="26" spans="1:17" s="4" customFormat="1" ht="12.95" customHeight="1">
      <c r="C26" s="5"/>
      <c r="D26" s="5"/>
      <c r="Q26" s="29"/>
    </row>
    <row r="27" spans="1:17" s="4" customFormat="1" ht="12.95" customHeight="1">
      <c r="C27" s="5"/>
      <c r="D27" s="5"/>
      <c r="Q27" s="29"/>
    </row>
    <row r="28" spans="1:17" s="4" customFormat="1" ht="12.95" customHeight="1">
      <c r="C28" s="5"/>
      <c r="D28" s="5"/>
      <c r="Q28" s="29"/>
    </row>
    <row r="29" spans="1:17">
      <c r="C29" s="3"/>
      <c r="D29" s="3"/>
      <c r="Q29" s="2"/>
    </row>
    <row r="30" spans="1:17">
      <c r="C30" s="3"/>
      <c r="D30" s="3"/>
      <c r="Q30" s="2"/>
    </row>
    <row r="31" spans="1:17">
      <c r="C31" s="3"/>
      <c r="D31" s="3"/>
      <c r="Q31" s="2"/>
    </row>
    <row r="32" spans="1:17">
      <c r="C32" s="3"/>
      <c r="D32" s="3"/>
      <c r="Q32" s="2"/>
    </row>
    <row r="33" spans="3:17">
      <c r="C33" s="3"/>
      <c r="D33" s="3"/>
      <c r="Q33" s="2"/>
    </row>
    <row r="34" spans="3:17">
      <c r="C34" s="3"/>
      <c r="D34" s="3"/>
    </row>
    <row r="35" spans="3:17">
      <c r="C35" s="3"/>
      <c r="D35" s="3"/>
    </row>
    <row r="36" spans="3:17">
      <c r="C36" s="3"/>
      <c r="D36" s="3"/>
    </row>
    <row r="37" spans="3:17">
      <c r="C37" s="3"/>
      <c r="D37" s="3"/>
    </row>
    <row r="38" spans="3:17">
      <c r="C38" s="3"/>
      <c r="D38" s="3"/>
    </row>
    <row r="39" spans="3:17">
      <c r="C39" s="3"/>
      <c r="D39" s="3"/>
    </row>
    <row r="40" spans="3:17">
      <c r="C40" s="3"/>
      <c r="D40" s="3"/>
    </row>
    <row r="41" spans="3:17">
      <c r="C41" s="3"/>
      <c r="D41" s="3"/>
    </row>
    <row r="42" spans="3:17">
      <c r="C42" s="3"/>
      <c r="D42" s="3"/>
    </row>
    <row r="43" spans="3:17">
      <c r="C43" s="3"/>
      <c r="D43" s="3"/>
    </row>
    <row r="44" spans="3:17">
      <c r="C44" s="3"/>
      <c r="D44" s="3"/>
    </row>
    <row r="45" spans="3:17">
      <c r="C45" s="3"/>
      <c r="D45" s="3"/>
    </row>
    <row r="46" spans="3:17">
      <c r="C46" s="3"/>
      <c r="D46" s="3"/>
    </row>
    <row r="47" spans="3:17">
      <c r="C47" s="3"/>
      <c r="D47" s="3"/>
    </row>
    <row r="48" spans="3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2024-03-04T03:49:14Z</dcterms:modified>
</cp:coreProperties>
</file>