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646C475-BEF3-483F-9246-59AC314214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C15" i="1"/>
  <c r="E16" i="1" s="1"/>
  <c r="O23" i="1"/>
  <c r="S23" i="1" s="1"/>
  <c r="O22" i="1"/>
  <c r="S22" i="1" s="1"/>
  <c r="O21" i="1"/>
  <c r="S21" i="1" s="1"/>
  <c r="S19" i="1" l="1"/>
  <c r="E17" i="1"/>
  <c r="C18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<sst xmlns="http://schemas.openxmlformats.org/spreadsheetml/2006/main" count="58" uniqueCount="54">
  <si>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</si>
  <si>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</si>
  <si>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</si>
  <si>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</si>
  <si>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</si>
  <si>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</si>
  <si>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</si>
  <si>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</si>
  <si>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</si>
  <si>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</si>
  <si>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</si>
  <si>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</si>
  <si>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</si>
  <si>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</si>
  <si>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</si>
  <si>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</si>
  <si>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</si>
  <si>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</si>
  <si>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</si>
  <si>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</si>
  <si>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</si>
  <si>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</si>
  <si>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</si>
  <si>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</si>
  <si>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</si>
  <si>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</si>
  <si>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</si>
  <si>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</si>
  <si>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</si>
  <si>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</si>
  <si>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</si>
  <si>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</si>
  <si>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</si>
  <si>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</si>
  <si>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</si>
  <si>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</si>
  <si>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</si>
  <si>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</si>
  <si>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</si>
  <si>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</si>
  <si>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</si>
  <si>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G5253-0982</t>
  </si>
  <si>
    <t>OEJV 0155</t>
  </si>
  <si>
    <t>I</t>
  </si>
  <si>
    <t>0,0080</t>
  </si>
  <si>
    <t>IBVS 6042</t>
  </si>
  <si>
    <t>II</t>
  </si>
  <si>
    <t>GSC 5253-0982</t>
  </si>
  <si>
    <t>G5253-0982_Psc.xls</t>
  </si>
  <si>
    <t>EC</t>
  </si>
  <si>
    <t>Psc</t>
  </si>
  <si>
    <t>VSX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</si>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</sst>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5253-0982 -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F7-400D-A10D-4753C0222E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-2.4828000001434702E-2</c:v>
                </c:pt>
                <c:pt idx="2">
                  <c:v>6.4490000004298054E-3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F7-400D-A10D-4753C0222E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F7-400D-A10D-4753C0222E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F7-400D-A10D-4753C0222E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F7-400D-A10D-4753C0222E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F7-400D-A10D-4753C0222E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F7-400D-A10D-4753C0222E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-1.2207349157769862E-2</c:v>
                </c:pt>
                <c:pt idx="1">
                  <c:v>-8.5671579682925648E-3</c:v>
                </c:pt>
                <c:pt idx="2">
                  <c:v>2.3955071250575284E-3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F7-400D-A10D-4753C0222E8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1254</c:v>
                </c:pt>
                <c:pt idx="2">
                  <c:v>5030.5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F7-400D-A10D-4753C0222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74024"/>
        <c:axId val="1"/>
      </c:scatterChart>
      <c:valAx>
        <c:axId val="555774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774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01EAC53-51CA-A3C7-36E4-671832D38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48</v>
      </c>
    </row>
    <row r="2" spans="1:7" ht="12.95" customHeight="1" x14ac:dyDescent="0.2">
      <c r="A2" t="s">
        <v>23</v>
      </c>
      <c r="B2" t="s">
        <v>49</v>
      </c>
      <c r="C2" s="31" t="s">
        <v>40</v>
      </c>
      <c r="D2" s="3" t="s">
        <v>50</v>
      </c>
      <c r="E2" s="32" t="s">
        <v>41</v>
      </c>
      <c r="F2" t="s">
        <v>41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39</v>
      </c>
      <c r="D4" s="29" t="s">
        <v>39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6">
        <v>53615.898000000001</v>
      </c>
      <c r="D7" s="30" t="s">
        <v>51</v>
      </c>
    </row>
    <row r="8" spans="1:7" ht="12.95" customHeight="1" x14ac:dyDescent="0.2">
      <c r="A8" t="s">
        <v>3</v>
      </c>
      <c r="C8" s="36">
        <v>0.52158199999999999</v>
      </c>
      <c r="D8" s="30" t="s">
        <v>51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-1.2207349157769862E-2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2.9028637874619601E-6</v>
      </c>
      <c r="D12" s="3"/>
      <c r="E12" s="10"/>
    </row>
    <row r="13" spans="1:7" ht="12.95" customHeight="1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31</v>
      </c>
      <c r="E14" s="15">
        <f ca="1">NOW()+15018.5+$C$9/24</f>
        <v>60373.716612268516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56239.45785405569</v>
      </c>
      <c r="D15" s="14" t="s">
        <v>37</v>
      </c>
      <c r="E15" s="15">
        <f ca="1">ROUND(2*(E14-$C$7)/$C$8,0)/2+E13</f>
        <v>12957.5</v>
      </c>
    </row>
    <row r="16" spans="1:7" ht="12.95" customHeight="1" x14ac:dyDescent="0.2">
      <c r="A16" s="16" t="s">
        <v>4</v>
      </c>
      <c r="B16" s="10"/>
      <c r="C16" s="17">
        <f ca="1">+C8+C12</f>
        <v>0.52158490286378745</v>
      </c>
      <c r="D16" s="14" t="s">
        <v>38</v>
      </c>
      <c r="E16" s="24">
        <f ca="1">ROUND(2*(E14-$C$15)/$C$16,0)/2+E13</f>
        <v>7927.5</v>
      </c>
    </row>
    <row r="17" spans="1:19" ht="12.95" customHeight="1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45356.218004841699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56239.45785405569</v>
      </c>
      <c r="D18" s="20">
        <f ca="1">+C16</f>
        <v>0.52158490286378745</v>
      </c>
      <c r="E18" s="21" t="s">
        <v>33</v>
      </c>
    </row>
    <row r="19" spans="1:19" ht="12.95" customHeight="1" thickTop="1" x14ac:dyDescent="0.2">
      <c r="A19" s="25" t="s">
        <v>34</v>
      </c>
      <c r="E19" s="26">
        <v>21</v>
      </c>
      <c r="S19">
        <f ca="1">SQRT(SUM(S21:S50)/(COUNT(S21:S50)-1))</f>
        <v>1.4660579142332687E-2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ht="12.95" customHeight="1" x14ac:dyDescent="0.2">
      <c r="A21" t="str">
        <f>D7</f>
        <v>VSX</v>
      </c>
      <c r="C21" s="8">
        <f>C$7</f>
        <v>53615.898000000001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-1.2207349157769862E-2</v>
      </c>
      <c r="Q21" s="2">
        <f>+C21-15018.5</f>
        <v>38597.398000000001</v>
      </c>
      <c r="S21">
        <f ca="1">+(O21-G21)^2</f>
        <v>1.4901937345970456E-4</v>
      </c>
    </row>
    <row r="22" spans="1:19" ht="12.95" customHeight="1" x14ac:dyDescent="0.2">
      <c r="A22" s="33" t="s">
        <v>42</v>
      </c>
      <c r="B22" s="34" t="s">
        <v>43</v>
      </c>
      <c r="C22" s="35">
        <v>54269.936999999998</v>
      </c>
      <c r="D22" s="33" t="s">
        <v>44</v>
      </c>
      <c r="E22">
        <f>+(C22-C$7)/C$8</f>
        <v>1253.9523986640586</v>
      </c>
      <c r="F22">
        <f>ROUND(2*E22,0)/2</f>
        <v>1254</v>
      </c>
      <c r="G22">
        <f>+C22-(C$7+F22*C$8)</f>
        <v>-2.4828000001434702E-2</v>
      </c>
      <c r="I22">
        <f>+G22</f>
        <v>-2.4828000001434702E-2</v>
      </c>
      <c r="O22">
        <f ca="1">+C$11+C$12*$F22</f>
        <v>-8.5671579682925648E-3</v>
      </c>
      <c r="Q22" s="2">
        <f>+C22-15018.5</f>
        <v>39251.436999999998</v>
      </c>
      <c r="S22">
        <f ca="1">+(O22-G22)^2</f>
        <v>2.6441498362680217E-4</v>
      </c>
    </row>
    <row r="23" spans="1:19" ht="12.95" customHeight="1" x14ac:dyDescent="0.2">
      <c r="A23" s="33" t="s">
        <v>45</v>
      </c>
      <c r="B23" s="34" t="s">
        <v>46</v>
      </c>
      <c r="C23" s="35">
        <v>56239.722699999998</v>
      </c>
      <c r="D23" s="35">
        <v>5.0000000000000001E-4</v>
      </c>
      <c r="E23">
        <f>+(C23-C$7)/C$8</f>
        <v>5030.5123643070456</v>
      </c>
      <c r="F23">
        <f>ROUND(2*E23,0)/2</f>
        <v>5030.5</v>
      </c>
      <c r="G23">
        <f>+C23-(C$7+F23*C$8)</f>
        <v>6.4490000004298054E-3</v>
      </c>
      <c r="I23">
        <f>+G23</f>
        <v>6.4490000004298054E-3</v>
      </c>
      <c r="O23">
        <f ca="1">+C$11+C$12*$F23</f>
        <v>2.3955071250575284E-3</v>
      </c>
      <c r="Q23" s="2">
        <f>+C23-15018.5</f>
        <v>41221.222699999998</v>
      </c>
      <c r="S23">
        <f ca="1">+(O23-G23)^2</f>
        <v>1.6430804490693809E-5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2024-03-04T04:11:55Z</dcterms:modified>
</cp:coreProperties>
</file>