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36486F59-1FF3-4CFF-B6B0-50ACC5B2C801}" xr6:coauthVersionLast="47" xr6:coauthVersionMax="47" xr10:uidLastSave="{00000000-0000-0000-0000-000000000000}"/>
  <bookViews>
    <workbookView xWindow="14730" yWindow="106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3" i="1" l="1"/>
  <c r="O22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<sst xmlns="http://schemas.openxmlformats.org/spreadsheetml/2006/main" count="58" uniqueCount="54">
  <si>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</si>
  <si>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</si>
  <si>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</si>
  <si>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</si>
  <si>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</si>
  <si>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</si>
  <si>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</si>
  <si>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</si>
  <si>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</si>
  <si>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</si>
  <si>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</si>
  <si>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</si>
  <si>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</si>
  <si>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</si>
  <si>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</si>
  <si>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</si>
  <si>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</si>
  <si>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</si>
  <si>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</si>
  <si>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</si>
  <si>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</si>
  <si>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</si>
  <si>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</si>
  <si>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</si>
  <si>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</si>
  <si>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</si>
  <si>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</si>
  <si>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</si>
  <si>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</si>
  <si>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</si>
  <si>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</si>
  <si>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</si>
  <si>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</si>
  <si>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</si>
  <si>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</si>
  <si>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</si>
  <si>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</si>
  <si>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</si>
  <si>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</si>
  <si>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</si>
  <si>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</si>
  <si>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</si>
  <si>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</si>
  <si>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</si>
  <si>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</si>
  <si>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EW</t>
  </si>
  <si>
    <t>VSX</t>
  </si>
  <si>
    <t>16.90 (0.51)</t>
  </si>
  <si>
    <t>Mag CV</t>
  </si>
  <si>
    <t>BAV102 Feb 2025</t>
  </si>
  <si>
    <t>II</t>
  </si>
  <si>
    <t>I</t>
  </si>
  <si>
    <t>CSS J003757.8+081857 Psc</t>
  </si>
  <si>
    <t>VSX : Detail for CSS_J003757.8+081857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</si>
</sst>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51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/>
    </xf>
    <xf numFmtId="166" fontId="18" fillId="0" borderId="0" xfId="0" applyNumberFormat="1" applyFont="1" applyAlignment="1" applyProtection="1">
      <alignment horizontal="left" vertical="center"/>
      <protection locked="0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CSS J003757.8+081857 Psc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  <c:pt idx="2">
                    <c:v>6.3E-3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  <c:pt idx="2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219283</c:v>
                </c:pt>
                <c:pt idx="2">
                  <c:v>219284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6.3E-3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219283</c:v>
                </c:pt>
                <c:pt idx="2">
                  <c:v>219284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6.3E-3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219283</c:v>
                </c:pt>
                <c:pt idx="2">
                  <c:v>219284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6.3E-3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219283</c:v>
                </c:pt>
                <c:pt idx="2">
                  <c:v>219284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6.4228000010189135E-2</c:v>
                </c:pt>
                <c:pt idx="2">
                  <c:v>-6.8555999991076533E-2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6.3E-3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219283</c:v>
                </c:pt>
                <c:pt idx="2">
                  <c:v>219284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6.3E-3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219283</c:v>
                </c:pt>
                <c:pt idx="2">
                  <c:v>219284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6.3E-3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219283</c:v>
                </c:pt>
                <c:pt idx="2">
                  <c:v>219284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219283</c:v>
                </c:pt>
                <c:pt idx="2">
                  <c:v>219284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3.0276785560850832E-7</c:v>
                </c:pt>
                <c:pt idx="1">
                  <c:v>-2.1641464390842104E-3</c:v>
                </c:pt>
                <c:pt idx="2">
                  <c:v>-2.1641563096587964E-3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219283</c:v>
                      </c:pt>
                      <c:pt idx="2">
                        <c:v>219284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CSS J003757.8+081857 Psc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  <c:pt idx="2">
                    <c:v>6.3E-3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  <c:pt idx="2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219283</c:v>
                </c:pt>
                <c:pt idx="2">
                  <c:v>219284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6.3E-3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219283</c:v>
                </c:pt>
                <c:pt idx="2">
                  <c:v>219284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6.3E-3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219283</c:v>
                </c:pt>
                <c:pt idx="2">
                  <c:v>219284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6.3E-3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219283</c:v>
                </c:pt>
                <c:pt idx="2">
                  <c:v>219284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6.4228000010189135E-2</c:v>
                </c:pt>
                <c:pt idx="2">
                  <c:v>-6.8555999991076533E-2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6.3E-3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219283</c:v>
                </c:pt>
                <c:pt idx="2">
                  <c:v>219284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6.3E-3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219283</c:v>
                </c:pt>
                <c:pt idx="2">
                  <c:v>219284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6.3E-3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219283</c:v>
                </c:pt>
                <c:pt idx="2">
                  <c:v>219284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219283</c:v>
                </c:pt>
                <c:pt idx="2">
                  <c:v>219284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3.0276785560850832E-7</c:v>
                </c:pt>
                <c:pt idx="1">
                  <c:v>-2.1641464390842104E-3</c:v>
                </c:pt>
                <c:pt idx="2">
                  <c:v>-2.1641563096587964E-3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219283</c:v>
                </c:pt>
                <c:pt idx="2">
                  <c:v>219284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361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52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45</v>
      </c>
      <c r="C2" s="10"/>
      <c r="D2" s="50" t="s">
        <v>53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0</v>
      </c>
      <c r="D7" s="13" t="s">
        <v>46</v>
      </c>
    </row>
    <row r="8" spans="1:15" ht="12.95" customHeight="1" x14ac:dyDescent="0.2">
      <c r="A8" s="20" t="s">
        <v>3</v>
      </c>
      <c r="C8" s="28">
        <v>0.27628399999999997</v>
      </c>
      <c r="D8" s="22" t="s">
        <v>46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3.0276785560850832E-7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-9.8705745859907926E-9</v>
      </c>
      <c r="D12" s="21"/>
      <c r="E12" s="35" t="s">
        <v>48</v>
      </c>
      <c r="F12" s="36" t="s">
        <v>47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60838.752242708331</v>
      </c>
    </row>
    <row r="15" spans="1:15" ht="12.95" customHeight="1" x14ac:dyDescent="0.2">
      <c r="A15" s="17" t="s">
        <v>17</v>
      </c>
      <c r="C15" s="18">
        <f ca="1">(C7+C11)+(C8+C12)*INT(MAX(F21:F3533))</f>
        <v>60584.658491843686</v>
      </c>
      <c r="E15" s="37" t="s">
        <v>33</v>
      </c>
      <c r="F15" s="39">
        <f ca="1">ROUND(2*(F14-$C$7)/$C$8,0)/2+F13</f>
        <v>220204.5</v>
      </c>
    </row>
    <row r="16" spans="1:15" ht="12.95" customHeight="1" x14ac:dyDescent="0.2">
      <c r="A16" s="17" t="s">
        <v>4</v>
      </c>
      <c r="C16" s="18">
        <f ca="1">+C8+C12</f>
        <v>0.27628399012942539</v>
      </c>
      <c r="E16" s="37" t="s">
        <v>34</v>
      </c>
      <c r="F16" s="39">
        <f ca="1">ROUND(2*(F14-$C$15)/$C$16,0)/2+F13</f>
        <v>920.5</v>
      </c>
    </row>
    <row r="17" spans="1:21" ht="12.95" customHeight="1" thickBot="1" x14ac:dyDescent="0.25">
      <c r="A17" s="16" t="s">
        <v>27</v>
      </c>
      <c r="C17" s="20">
        <f>COUNT(C21:C2191)</f>
        <v>3</v>
      </c>
      <c r="E17" s="37" t="s">
        <v>43</v>
      </c>
      <c r="F17" s="40">
        <f ca="1">+$C$15+$C$16*$F$16-15018.5-$C$5/24</f>
        <v>45820.873738091155</v>
      </c>
    </row>
    <row r="18" spans="1:21" ht="12.95" customHeight="1" thickTop="1" thickBot="1" x14ac:dyDescent="0.25">
      <c r="A18" s="17" t="s">
        <v>5</v>
      </c>
      <c r="C18" s="24">
        <f ca="1">+C15</f>
        <v>60584.658491843686</v>
      </c>
      <c r="D18" s="25">
        <f ca="1">+C16</f>
        <v>0.27628399012942539</v>
      </c>
      <c r="E18" s="42" t="s">
        <v>44</v>
      </c>
      <c r="F18" s="41">
        <f ca="1">+($C$15+$C$16*$F$16)-($C$16/2)-15018.5-$C$5/24</f>
        <v>45820.735596096092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0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3.0276785560850832E-7</v>
      </c>
      <c r="Q21" s="26">
        <f>+C21-15018.5</f>
        <v>-15018.5</v>
      </c>
    </row>
    <row r="22" spans="1:21" ht="12.95" customHeight="1" x14ac:dyDescent="0.2">
      <c r="A22" s="47" t="s">
        <v>49</v>
      </c>
      <c r="B22" s="45" t="s">
        <v>50</v>
      </c>
      <c r="C22" s="48">
        <v>60584.448600000003</v>
      </c>
      <c r="D22" s="46">
        <v>4.8999999999999998E-3</v>
      </c>
      <c r="E22" s="20">
        <f t="shared" ref="E22:E23" si="0">+(C22-C$7)/C$8</f>
        <v>219283.23247093573</v>
      </c>
      <c r="F22" s="20">
        <f t="shared" ref="F22:F23" si="1">ROUND(2*E22,0)/2</f>
        <v>219283</v>
      </c>
      <c r="G22" s="20">
        <f t="shared" ref="G22:G23" si="2">+C22-(C$7+F22*C$8)</f>
        <v>6.4228000010189135E-2</v>
      </c>
      <c r="K22" s="20">
        <f t="shared" ref="K22:K23" si="3">+G22</f>
        <v>6.4228000010189135E-2</v>
      </c>
      <c r="O22" s="20">
        <f t="shared" ref="O22:O23" ca="1" si="4">+C$11+C$12*$F22</f>
        <v>-2.1641464390842104E-3</v>
      </c>
      <c r="Q22" s="26">
        <f t="shared" ref="Q22:Q23" si="5">+C22-15018.5</f>
        <v>45565.948600000003</v>
      </c>
    </row>
    <row r="23" spans="1:21" ht="12.95" customHeight="1" x14ac:dyDescent="0.2">
      <c r="A23" s="47" t="s">
        <v>49</v>
      </c>
      <c r="B23" s="45" t="s">
        <v>51</v>
      </c>
      <c r="C23" s="49">
        <v>60584.592100000002</v>
      </c>
      <c r="D23" s="46">
        <v>6.3E-3</v>
      </c>
      <c r="E23" s="20">
        <f t="shared" si="0"/>
        <v>219283.751864024</v>
      </c>
      <c r="F23" s="20">
        <f t="shared" si="1"/>
        <v>219284</v>
      </c>
      <c r="G23" s="20">
        <f t="shared" si="2"/>
        <v>-6.8555999991076533E-2</v>
      </c>
      <c r="K23" s="20">
        <f t="shared" si="3"/>
        <v>-6.8555999991076533E-2</v>
      </c>
      <c r="O23" s="20">
        <f t="shared" ca="1" si="4"/>
        <v>-2.1641563096587964E-3</v>
      </c>
      <c r="Q23" s="26">
        <f t="shared" si="5"/>
        <v>45566.092100000002</v>
      </c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361062" xr:uid="{2F4F69A6-BC11-427B-879C-2BC8056C7E5B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2025-06-12T06:03:13Z</dcterms:modified>
</cp:coreProperties>
</file>