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CF712B-7140-40BD-B082-0C15EF83BA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F11" i="1"/>
  <c r="Q22" i="1"/>
  <c r="Q23" i="1"/>
  <c r="Q24" i="1"/>
  <c r="A21" i="1"/>
  <c r="H20" i="1"/>
  <c r="G11" i="1"/>
  <c r="E14" i="1"/>
  <c r="C17" i="1"/>
  <c r="G21" i="1"/>
  <c r="Q21" i="1"/>
  <c r="H21" i="1"/>
  <c r="C11" i="1"/>
  <c r="E15" i="1" l="1"/>
  <c r="C12" i="1"/>
  <c r="C16" i="1" l="1"/>
  <c r="D18" i="1" s="1"/>
  <c r="O24" i="1"/>
  <c r="S24" i="1" s="1"/>
  <c r="O21" i="1"/>
  <c r="S21" i="1" s="1"/>
  <c r="O23" i="1"/>
  <c r="S23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<sst xmlns="http://schemas.openxmlformats.org/spreadsheetml/2006/main" count="57" uniqueCount="53">
  <si>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</si>
  <si>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</si>
  <si>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</si>
  <si>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</si>
  <si>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</si>
  <si>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</si>
  <si>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</si>
  <si>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</si>
  <si>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</si>
  <si>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</si>
  <si>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</si>
  <si>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</si>
  <si>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</si>
  <si>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</si>
  <si>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</si>
  <si>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</si>
  <si>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</si>
  <si>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</si>
  <si>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</si>
  <si>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</si>
  <si>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</si>
  <si>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</si>
  <si>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</si>
  <si>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</si>
  <si>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</si>
  <si>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</si>
  <si>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</si>
  <si>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</si>
  <si>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</si>
  <si>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</si>
  <si>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</si>
  <si>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</si>
  <si>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</si>
  <si>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</si>
  <si>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</si>
  <si>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</si>
  <si>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</si>
  <si>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</si>
  <si>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</si>
  <si>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</si>
  <si>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</si>
  <si>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</si>
  <si>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G0621-0834</t>
  </si>
  <si>
    <t>IBVS 5920</t>
  </si>
  <si>
    <t>I</t>
  </si>
  <si>
    <t>IBVS 6011</t>
  </si>
  <si>
    <t>IBVS 6042</t>
  </si>
  <si>
    <t>II</t>
  </si>
  <si>
    <t>G0621-0834_Psc.xls</t>
  </si>
  <si>
    <t>Psc</t>
  </si>
  <si>
    <t>VSX</t>
  </si>
  <si>
    <t>KT Psc / GSC 0621-0834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</si>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</sst>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KT Psc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A0-4119-A91D-C31D330C61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7.2319997707381845E-3</c:v>
                </c:pt>
                <c:pt idx="2">
                  <c:v>9.6519997750874609E-3</c:v>
                </c:pt>
                <c:pt idx="3">
                  <c:v>1.1764999770093709E-2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A0-4119-A91D-C31D330C61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A0-4119-A91D-C31D330C61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A0-4119-A91D-C31D330C61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A0-4119-A91D-C31D330C61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A0-4119-A91D-C31D330C61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A0-4119-A91D-C31D330C61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2.0797621345424074E-4</c:v>
                </c:pt>
                <c:pt idx="1">
                  <c:v>6.6228485359351736E-3</c:v>
                </c:pt>
                <c:pt idx="2">
                  <c:v>1.0086979277290457E-2</c:v>
                </c:pt>
                <c:pt idx="3">
                  <c:v>1.1731195289239483E-2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A0-4119-A91D-C31D330C61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7928</c:v>
                </c:pt>
                <c:pt idx="3">
                  <c:v>9247.5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A0-4119-A91D-C31D330C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02848"/>
        <c:axId val="1"/>
      </c:scatterChart>
      <c:valAx>
        <c:axId val="825302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302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2FF11F-B81F-DC4C-24D8-00CF2856A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48</v>
      </c>
    </row>
    <row r="2" spans="1:7" s="6" customFormat="1" ht="12.95" customHeight="1" x14ac:dyDescent="0.2">
      <c r="A2" s="6" t="s">
        <v>24</v>
      </c>
      <c r="B2" s="6">
        <v>0</v>
      </c>
      <c r="C2" s="7" t="s">
        <v>41</v>
      </c>
      <c r="D2" s="8" t="s">
        <v>49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53651.723000000231</v>
      </c>
      <c r="D7" s="13" t="s">
        <v>50</v>
      </c>
    </row>
    <row r="8" spans="1:7" s="6" customFormat="1" ht="12.95" customHeight="1" x14ac:dyDescent="0.2">
      <c r="A8" s="6" t="s">
        <v>3</v>
      </c>
      <c r="C8" s="37">
        <v>0.28266599999999997</v>
      </c>
      <c r="D8" s="13" t="s">
        <v>50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2.0797621345424074E-4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1.246090194732116E-6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60373.751733101846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56265.547232572477</v>
      </c>
      <c r="D15" s="19" t="s">
        <v>38</v>
      </c>
      <c r="E15" s="20">
        <f ca="1">ROUND(2*(E14-$C$7)/$C$8,0)/2+E13</f>
        <v>23782</v>
      </c>
    </row>
    <row r="16" spans="1:7" s="6" customFormat="1" ht="12.95" customHeight="1" x14ac:dyDescent="0.2">
      <c r="A16" s="9" t="s">
        <v>4</v>
      </c>
      <c r="C16" s="23">
        <f ca="1">+C8+C12</f>
        <v>0.28266724609019472</v>
      </c>
      <c r="D16" s="19" t="s">
        <v>39</v>
      </c>
      <c r="E16" s="17">
        <f ca="1">ROUND(2*(E14-$C$15)/$C$16,0)/2+E13</f>
        <v>14534.5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45355.870154203745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56265.547232572477</v>
      </c>
      <c r="D18" s="26">
        <f ca="1">+C16</f>
        <v>0.28266724609019472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4.4895034710139427E-4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53651.723000000231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2.0797621345424074E-4</v>
      </c>
      <c r="Q21" s="33">
        <f>+C21-15018.5</f>
        <v>38633.223000000231</v>
      </c>
      <c r="S21" s="6">
        <f ca="1">+(O21-G21)^2</f>
        <v>4.3254105362763904E-8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55106.894800000002</v>
      </c>
      <c r="D22" s="4">
        <v>5.0000000000000001E-4</v>
      </c>
      <c r="E22" s="6">
        <f>+(C22-C$7)/C$8</f>
        <v>5148.0255849651921</v>
      </c>
      <c r="F22" s="6">
        <f>ROUND(2*E22,0)/2</f>
        <v>5148</v>
      </c>
      <c r="G22" s="6">
        <f>+C22-(C$7+F22*C$8)</f>
        <v>7.2319997707381845E-3</v>
      </c>
      <c r="I22" s="6">
        <f>+G22</f>
        <v>7.2319997707381845E-3</v>
      </c>
      <c r="O22" s="6">
        <f ca="1">+C$11+C$12*$F22</f>
        <v>6.6228485359351736E-3</v>
      </c>
      <c r="Q22" s="33">
        <f>+C22-15018.5</f>
        <v>40088.394800000002</v>
      </c>
      <c r="S22" s="6">
        <f ca="1">+(O22-G22)^2</f>
        <v>3.7106522686203284E-7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55892.708700000003</v>
      </c>
      <c r="D23" s="4">
        <v>2.9999999999999997E-4</v>
      </c>
      <c r="E23" s="6">
        <f>+(C23-C$7)/C$8</f>
        <v>7928.0341463061422</v>
      </c>
      <c r="F23" s="6">
        <f>ROUND(2*E23,0)/2</f>
        <v>7928</v>
      </c>
      <c r="G23" s="6">
        <f>+C23-(C$7+F23*C$8)</f>
        <v>9.6519997750874609E-3</v>
      </c>
      <c r="I23" s="6">
        <f>+G23</f>
        <v>9.6519997750874609E-3</v>
      </c>
      <c r="O23" s="6">
        <f ca="1">+C$11+C$12*$F23</f>
        <v>1.0086979277290457E-2</v>
      </c>
      <c r="Q23" s="33">
        <f>+C23-15018.5</f>
        <v>40874.208700000003</v>
      </c>
      <c r="S23" s="6">
        <f ca="1">+(O23-G23)^2</f>
        <v>1.8920716733676662E-7</v>
      </c>
    </row>
    <row r="24" spans="1:19" s="6" customFormat="1" ht="12.95" customHeight="1" x14ac:dyDescent="0.2">
      <c r="A24" s="34" t="s">
        <v>46</v>
      </c>
      <c r="B24" s="35" t="s">
        <v>47</v>
      </c>
      <c r="C24" s="36">
        <v>56265.688600000001</v>
      </c>
      <c r="D24" s="36">
        <v>3.0000000000000003E-4</v>
      </c>
      <c r="E24" s="6">
        <f>+(C24-C$7)/C$8</f>
        <v>9247.541621559616</v>
      </c>
      <c r="F24" s="6">
        <f>ROUND(2*E24,0)/2</f>
        <v>9247.5</v>
      </c>
      <c r="G24" s="6">
        <f>+C24-(C$7+F24*C$8)</f>
        <v>1.1764999770093709E-2</v>
      </c>
      <c r="I24" s="6">
        <f>+G24</f>
        <v>1.1764999770093709E-2</v>
      </c>
      <c r="O24" s="6">
        <f ca="1">+C$11+C$12*$F24</f>
        <v>1.1731195289239483E-2</v>
      </c>
      <c r="Q24" s="33">
        <f>+C24-15018.5</f>
        <v>41247.188600000001</v>
      </c>
      <c r="S24" s="6">
        <f ca="1">+(O24-G24)^2</f>
        <v>1.1427429258237561E-9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2024-03-04T05:02:29Z</dcterms:modified>
</cp:coreProperties>
</file>